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8_{1F4EA574-AB49-4358-97BC-19EF531C9337}" xr6:coauthVersionLast="47" xr6:coauthVersionMax="47" xr10:uidLastSave="{00000000-0000-0000-0000-000000000000}"/>
  <bookViews>
    <workbookView showSheetTabs="0" xWindow="28680" yWindow="-120" windowWidth="25695" windowHeight="164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5" l="1"/>
  <c r="I90" i="5"/>
  <c r="F42" i="5"/>
  <c r="D27" i="5"/>
  <c r="G27" i="5" s="1"/>
  <c r="G24" i="5" s="1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<sst xmlns="http://schemas.openxmlformats.org/spreadsheetml/2006/main" count="52" uniqueCount="48">
  <si>
    <t>EUR</t>
  </si>
  <si>
    <t>SEK</t>
  </si>
  <si>
    <t>SIMULERINGSVERKTYG</t>
  </si>
  <si>
    <t>Fyll endast i de turkosa fälten</t>
  </si>
  <si>
    <t>Referenskurs</t>
  </si>
  <si>
    <t>Rabatt</t>
  </si>
  <si>
    <t xml:space="preserve">Teckningskurs
</t>
  </si>
  <si>
    <t>Växelkurs :</t>
  </si>
  <si>
    <t>Växelkurs:</t>
  </si>
  <si>
    <r>
      <rPr>
        <b/>
        <u/>
        <sz val="18"/>
        <color rgb="FF000059"/>
        <rFont val="Century Gothic"/>
        <family val="2"/>
      </rPr>
      <t>Steg 1</t>
    </r>
    <r>
      <rPr>
        <b/>
        <sz val="18"/>
        <color rgb="FF000059"/>
        <rFont val="Century Gothic"/>
        <family val="2"/>
      </rPr>
      <t xml:space="preserve"> : Ange din uppskattade bruttoårslån (inklusive ev bonus) för 2024  </t>
    </r>
  </si>
  <si>
    <t>Bruttoårslön (inkl bonus)</t>
  </si>
  <si>
    <t>Maxbelopp som du får investera (1)</t>
  </si>
  <si>
    <r>
      <rPr>
        <b/>
        <u/>
        <sz val="18"/>
        <color rgb="FF000059"/>
        <rFont val="Century Gothic"/>
        <family val="2"/>
      </rPr>
      <t xml:space="preserve">Steg 2 : </t>
    </r>
    <r>
      <rPr>
        <b/>
        <sz val="18"/>
        <color rgb="FF000059"/>
        <rFont val="Century Gothic"/>
        <family val="2"/>
      </rPr>
      <t>Ange det belopp som du avser investera (och som är inom angivna intervall)</t>
    </r>
  </si>
  <si>
    <t>Min €50 | Max 1/4 av den uppskattade bruttoårslönen (max €50,000)</t>
  </si>
  <si>
    <t>Investeringsbelopp</t>
  </si>
  <si>
    <r>
      <rPr>
        <b/>
        <u/>
        <sz val="18"/>
        <color rgb="FF000059"/>
        <rFont val="Century Gothic"/>
        <family val="2"/>
      </rPr>
      <t>Steg 3 :</t>
    </r>
    <r>
      <rPr>
        <b/>
        <sz val="18"/>
        <color rgb="FF000059"/>
        <rFont val="Century Gothic"/>
        <family val="2"/>
      </rPr>
      <t xml:space="preserve"> Din investering</t>
    </r>
  </si>
  <si>
    <t>Investerat belopp</t>
  </si>
  <si>
    <t>(inom angivna intervall)</t>
  </si>
  <si>
    <t>Antal andelar</t>
  </si>
  <si>
    <t>(med 30%  rabatt)</t>
  </si>
  <si>
    <t>Antal gratis andelar</t>
  </si>
  <si>
    <t>( 1 andel på 10 köpta) (2)</t>
  </si>
  <si>
    <t xml:space="preserve">Totala antalet </t>
  </si>
  <si>
    <t>andelar</t>
  </si>
  <si>
    <t>Totala värdet på</t>
  </si>
  <si>
    <t>investeringen (3)</t>
  </si>
  <si>
    <t>Värdet på erbjudandet baserat på din investering (inkl rabatt och fria andelar):</t>
  </si>
  <si>
    <r>
      <rPr>
        <b/>
        <u/>
        <sz val="18"/>
        <color rgb="FF000059"/>
        <rFont val="Century Gothic"/>
        <family val="2"/>
      </rPr>
      <t>Steg 4 :</t>
    </r>
    <r>
      <rPr>
        <b/>
        <sz val="18"/>
        <color rgb="FF000059"/>
        <rFont val="Century Gothic"/>
        <family val="2"/>
      </rPr>
      <t xml:space="preserve"> Simulera värdet på din investering genom att fylla i ett uppskattat pris på aktien vid slutet av inlåsningsperoiden</t>
    </r>
  </si>
  <si>
    <t>(3 år med undantag av tidig inlösen)</t>
  </si>
  <si>
    <t>Din investering kommer att följa värdeutvecklingen på Elis aktien, båda vid uppgång och nedgång. Med risk för värdeminskning för din investering.</t>
  </si>
  <si>
    <t>Uppskattat aktiekurs vid</t>
  </si>
  <si>
    <t xml:space="preserve">upplåsningstillfället </t>
  </si>
  <si>
    <t>Aktieutveckling vid</t>
  </si>
  <si>
    <t>Uppskattat värde vid</t>
  </si>
  <si>
    <t>Uppskattad total vinst</t>
  </si>
  <si>
    <t xml:space="preserve">Uppskattad </t>
  </si>
  <si>
    <t>total vinst</t>
  </si>
  <si>
    <t>Uppskattad total vinst (%)</t>
  </si>
  <si>
    <t>på ursprungsinvesteringen</t>
  </si>
  <si>
    <t>AKTIEKURSENS MÖJLIGA UTVECKLING</t>
  </si>
  <si>
    <t xml:space="preserve">Utvecklingen av aktiekursen vid upplåsningstillfället </t>
  </si>
  <si>
    <t xml:space="preserve">Uppskattad aktiekurs vid upplåsningstillfället </t>
  </si>
  <si>
    <t xml:space="preserve">Uppskattat värde vid upplåsningstillfället </t>
  </si>
  <si>
    <t>Uppskattad total vinst (%) på ursprungsinvesteringen</t>
  </si>
  <si>
    <t xml:space="preserve">Observera: Alla belopp och eventuell vinst tar inte hänsyn till skatt eller sociala avgifter. </t>
  </si>
  <si>
    <t xml:space="preserve">(1) motsvarar 25% av den uppskattade bruttoårslönen (ink ev bonus) med ett maxtax på  €50,000. </t>
  </si>
  <si>
    <t xml:space="preserve">(2) 1 gratis aktie för var 10 köpt aktie </t>
  </si>
  <si>
    <t xml:space="preserve">(3) beräknad på det totala antalet köpta aktiers referenspris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</si>
</sst>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SEK]_-;\-* #,##0.00\ [$SEK]_-;_-* &quot;-&quot;??\ [$SEK]_-;_-@_-"/>
    <numFmt numFmtId="168" formatCode="_-* #,##0.0000\ [$SEK]_-;\-* #,##0.0000\ [$SEK]_-;_-* &quot;-&quot;??\ [$SEK]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b/>
      <sz val="1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4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41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9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7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166" fontId="53" fillId="0" borderId="0" xfId="1" applyNumberFormat="1" applyFont="1" applyProtection="1"/>
    <xf numFmtId="0" fontId="41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51" fillId="0" borderId="0" xfId="0" applyFont="1" applyFill="1" applyBorder="1" applyAlignment="1" applyProtection="1">
      <alignment horizontal="center"/>
    </xf>
    <xf numFmtId="44" fontId="41" fillId="0" borderId="0" xfId="1" applyFont="1" applyFill="1" applyBorder="1" applyAlignment="1" applyProtection="1">
      <alignment vertical="top"/>
    </xf>
    <xf numFmtId="0" fontId="0" fillId="0" borderId="0" xfId="0" applyBorder="1" applyAlignment="1" applyProtection="1"/>
    <xf numFmtId="166" fontId="52" fillId="6" borderId="0" xfId="1" applyNumberFormat="1" applyFont="1" applyFill="1" applyAlignment="1" applyProtection="1">
      <protection locked="0"/>
    </xf>
    <xf numFmtId="44" fontId="35" fillId="0" borderId="0" xfId="1" applyFont="1" applyFill="1" applyBorder="1" applyProtection="1"/>
    <xf numFmtId="0" fontId="23" fillId="0" borderId="0" xfId="0" applyFont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7" fillId="5" borderId="0" xfId="0" applyFont="1" applyFill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167" fontId="41" fillId="0" borderId="0" xfId="0" applyNumberFormat="1" applyFont="1" applyBorder="1" applyAlignment="1" applyProtection="1">
      <alignment vertical="top"/>
    </xf>
    <xf numFmtId="167" fontId="35" fillId="0" borderId="0" xfId="0" applyNumberFormat="1" applyFont="1" applyFill="1" applyBorder="1" applyAlignment="1" applyProtection="1">
      <alignment horizontal="center"/>
    </xf>
    <xf numFmtId="167" fontId="35" fillId="0" borderId="0" xfId="0" applyNumberFormat="1" applyFont="1" applyAlignment="1" applyProtection="1"/>
    <xf numFmtId="167" fontId="21" fillId="0" borderId="0" xfId="1" applyNumberFormat="1" applyFont="1" applyAlignment="1" applyProtection="1">
      <alignment horizontal="center"/>
      <protection locked="0"/>
    </xf>
    <xf numFmtId="167" fontId="35" fillId="0" borderId="0" xfId="1" applyNumberFormat="1" applyFont="1" applyFill="1" applyBorder="1" applyProtection="1"/>
    <xf numFmtId="167" fontId="21" fillId="0" borderId="0" xfId="1" applyNumberFormat="1" applyFont="1" applyProtection="1">
      <protection locked="0"/>
    </xf>
    <xf numFmtId="167" fontId="41" fillId="0" borderId="0" xfId="1" applyNumberFormat="1" applyFont="1" applyProtection="1"/>
    <xf numFmtId="44" fontId="24" fillId="0" borderId="0" xfId="1" applyFont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/>
    </xf>
    <xf numFmtId="0" fontId="55" fillId="2" borderId="6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left" vertical="center"/>
    </xf>
    <xf numFmtId="168" fontId="41" fillId="0" borderId="0" xfId="0" applyNumberFormat="1" applyFont="1" applyBorder="1" applyAlignment="1" applyProtection="1">
      <alignment vertical="top"/>
    </xf>
    <xf numFmtId="0" fontId="50" fillId="0" borderId="0" xfId="0" applyFont="1" applyBorder="1" applyAlignment="1" applyProtection="1">
      <alignment horizontal="center" vertical="center"/>
    </xf>
    <xf numFmtId="0" fontId="50" fillId="0" borderId="5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48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60</xdr:row>
      <xdr:rowOff>25066</xdr:rowOff>
    </xdr:from>
    <xdr:to>
      <xdr:col>4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25</xdr:row>
      <xdr:rowOff>189917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54741</xdr:colOff>
      <xdr:row>51</xdr:row>
      <xdr:rowOff>60134</xdr:rowOff>
    </xdr:from>
    <xdr:to>
      <xdr:col>7</xdr:col>
      <xdr:colOff>1624343</xdr:colOff>
      <xdr:row>53</xdr:row>
      <xdr:rowOff>175172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583275" y="12738237"/>
          <a:ext cx="1569602" cy="59676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1651865</xdr:colOff>
      <xdr:row>51</xdr:row>
      <xdr:rowOff>82288</xdr:rowOff>
    </xdr:from>
    <xdr:to>
      <xdr:col>10</xdr:col>
      <xdr:colOff>102275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877382" y="12760391"/>
          <a:ext cx="1526876" cy="59676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54741</xdr:colOff>
      <xdr:row>75</xdr:row>
      <xdr:rowOff>48670</xdr:rowOff>
    </xdr:from>
    <xdr:to>
      <xdr:col>6</xdr:col>
      <xdr:colOff>34395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773275" y="18573153"/>
          <a:ext cx="1851810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54743</xdr:colOff>
      <xdr:row>75</xdr:row>
      <xdr:rowOff>47640</xdr:rowOff>
    </xdr:from>
    <xdr:to>
      <xdr:col>8</xdr:col>
      <xdr:colOff>81411</xdr:colOff>
      <xdr:row>77</xdr:row>
      <xdr:rowOff>167058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83277" y="18572123"/>
          <a:ext cx="1723651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1598662</xdr:colOff>
      <xdr:row>75</xdr:row>
      <xdr:rowOff>48154</xdr:rowOff>
    </xdr:from>
    <xdr:to>
      <xdr:col>10</xdr:col>
      <xdr:colOff>49072</xdr:colOff>
      <xdr:row>77</xdr:row>
      <xdr:rowOff>167572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824179" y="18572637"/>
          <a:ext cx="1526876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0477504" y="3709146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L99"/>
  <sheetViews>
    <sheetView showGridLines="0" tabSelected="1" zoomScale="87" zoomScaleNormal="87" workbookViewId="0">
      <selection activeCell="D24" sqref="D24"/>
    </sheetView>
  </sheetViews>
  <sheetFormatPr baseColWidth="10" defaultColWidth="11.42578125" defaultRowHeight="15"/>
  <cols>
    <col min="1" max="1" width="11.42578125" style="15"/>
    <col min="2" max="2" width="24.7109375" style="15" customWidth="1"/>
    <col min="3" max="3" width="20.5703125" style="15" customWidth="1"/>
    <col min="4" max="4" width="30.85546875" style="15" customWidth="1"/>
    <col min="5" max="5" width="28" style="15" customWidth="1"/>
    <col min="6" max="6" width="28.140625" style="15" customWidth="1"/>
    <col min="7" max="7" width="29.140625" style="15" customWidth="1"/>
    <col min="8" max="8" width="27" style="15" customWidth="1"/>
    <col min="9" max="9" width="26.140625" style="15" customWidth="1"/>
    <col min="10" max="10" width="20" style="15" customWidth="1"/>
    <col min="11" max="11" width="16.85546875" style="15" bestFit="1" customWidth="1"/>
    <col min="12" max="12" width="23.5703125" style="15" customWidth="1"/>
    <col min="13" max="16384" width="11.42578125" style="15"/>
  </cols>
  <sheetData>
    <row r="3" spans="1:11" ht="48.75">
      <c r="D3" s="47"/>
      <c r="F3" s="48"/>
    </row>
    <row r="4" spans="1:11" ht="33.75">
      <c r="B4" s="49"/>
      <c r="C4" s="49"/>
      <c r="D4" s="50"/>
      <c r="F4" s="51" t="s">
        <v>2</v>
      </c>
    </row>
    <row r="5" spans="1:11">
      <c r="A5" s="52"/>
      <c r="B5" s="53"/>
      <c r="C5" s="53"/>
      <c r="D5" s="49"/>
      <c r="G5" s="14"/>
      <c r="H5" s="14"/>
      <c r="I5" s="14"/>
      <c r="J5" s="14"/>
      <c r="K5" s="14"/>
    </row>
    <row r="6" spans="1:11" ht="21">
      <c r="A6" s="52"/>
      <c r="B6" s="53"/>
      <c r="C6" s="53"/>
      <c r="D6" s="49"/>
      <c r="E6" s="17"/>
      <c r="F6" s="54" t="s">
        <v>3</v>
      </c>
      <c r="G6" s="14"/>
      <c r="H6" s="55"/>
      <c r="I6" s="14"/>
      <c r="J6" s="14"/>
      <c r="K6" s="14"/>
    </row>
    <row r="7" spans="1:11" ht="21">
      <c r="A7" s="52"/>
      <c r="B7" s="56"/>
      <c r="C7" s="57"/>
      <c r="D7" s="49"/>
      <c r="G7" s="14"/>
      <c r="H7" s="58"/>
      <c r="I7" s="59"/>
      <c r="J7" s="60"/>
      <c r="K7" s="14"/>
    </row>
    <row r="8" spans="1:11" s="65" customFormat="1" ht="21">
      <c r="A8" s="61"/>
      <c r="B8" s="62"/>
      <c r="C8" s="63"/>
      <c r="D8" s="64"/>
      <c r="G8" s="66"/>
      <c r="H8" s="66"/>
      <c r="I8" s="66"/>
      <c r="J8" s="66"/>
      <c r="K8" s="66"/>
    </row>
    <row r="9" spans="1:11" s="65" customFormat="1" ht="21">
      <c r="A9" s="61"/>
      <c r="B9" s="62"/>
      <c r="C9" s="63"/>
      <c r="D9" s="64"/>
      <c r="G9" s="66"/>
      <c r="H9" s="66"/>
      <c r="I9" s="66"/>
      <c r="J9" s="66"/>
      <c r="K9" s="66"/>
    </row>
    <row r="10" spans="1:11" s="65" customFormat="1" ht="21">
      <c r="A10" s="61"/>
      <c r="B10" s="62"/>
      <c r="C10" s="63"/>
      <c r="D10" s="64"/>
      <c r="G10" s="66"/>
      <c r="H10" s="66"/>
      <c r="I10" s="66"/>
      <c r="J10" s="66"/>
      <c r="K10" s="66"/>
    </row>
    <row r="11" spans="1:11" ht="36">
      <c r="B11" s="49"/>
      <c r="C11" s="67"/>
      <c r="D11" s="106" t="s">
        <v>4</v>
      </c>
      <c r="E11" s="87">
        <v>21.04</v>
      </c>
      <c r="F11" s="2">
        <v>0.3</v>
      </c>
      <c r="G11" s="3">
        <f>ROUNDUP(E11-(E11*F11),2)</f>
        <v>14.73</v>
      </c>
      <c r="H11" s="68" t="s">
        <v>6</v>
      </c>
      <c r="I11" s="14"/>
      <c r="J11" s="14"/>
      <c r="K11" s="14"/>
    </row>
    <row r="12" spans="1:11" ht="18.75">
      <c r="C12" s="69"/>
      <c r="D12" s="70"/>
      <c r="G12" s="14"/>
      <c r="H12" s="71"/>
      <c r="I12" s="88"/>
      <c r="J12" s="89"/>
      <c r="K12" s="14"/>
    </row>
    <row r="13" spans="1:11" ht="27.75" customHeight="1">
      <c r="C13" s="69"/>
      <c r="D13" s="70"/>
      <c r="F13" s="95" t="s">
        <v>5</v>
      </c>
      <c r="G13" s="14"/>
      <c r="H13" s="71"/>
      <c r="I13" s="111" t="s">
        <v>7</v>
      </c>
      <c r="J13" s="111"/>
      <c r="K13" s="14"/>
    </row>
    <row r="14" spans="1:11" ht="18">
      <c r="G14" s="14"/>
      <c r="H14" s="14"/>
      <c r="I14" s="90"/>
      <c r="J14" s="88"/>
      <c r="K14" s="14"/>
    </row>
    <row r="15" spans="1:11" ht="22.5">
      <c r="E15" s="101">
        <f>E11*I15</f>
        <v>239.08804000000001</v>
      </c>
      <c r="G15" s="100">
        <f>I15*G11</f>
        <v>167.384355</v>
      </c>
      <c r="H15" s="14"/>
      <c r="I15" s="110">
        <v>11.3635</v>
      </c>
      <c r="J15" s="91">
        <v>1</v>
      </c>
      <c r="K15" s="14"/>
    </row>
    <row r="16" spans="1:11">
      <c r="G16" s="14"/>
      <c r="H16" s="14"/>
      <c r="I16" s="88"/>
      <c r="J16" s="88"/>
      <c r="K16" s="14"/>
    </row>
    <row r="17" spans="3:11">
      <c r="G17" s="14"/>
      <c r="H17" s="14"/>
      <c r="I17" s="88"/>
      <c r="J17" s="89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114" t="s">
        <v>9</v>
      </c>
      <c r="D19" s="114"/>
      <c r="E19" s="114"/>
      <c r="F19" s="114"/>
      <c r="G19" s="114"/>
      <c r="H19" s="114"/>
      <c r="I19" s="114"/>
      <c r="J19" s="14"/>
      <c r="K19" s="14"/>
    </row>
    <row r="20" spans="3:11" ht="18" customHeight="1">
      <c r="C20" s="83"/>
      <c r="D20" s="83"/>
      <c r="E20" s="83"/>
      <c r="F20" s="83"/>
      <c r="G20" s="83"/>
      <c r="H20" s="83"/>
      <c r="I20" s="83"/>
      <c r="J20" s="14"/>
      <c r="K20" s="14"/>
    </row>
    <row r="21" spans="3:11">
      <c r="G21" s="14"/>
      <c r="H21" s="14"/>
      <c r="I21" s="14"/>
      <c r="J21" s="14"/>
      <c r="K21" s="14"/>
    </row>
    <row r="22" spans="3:11" ht="18.75">
      <c r="C22" s="17"/>
      <c r="D22" s="46" t="s">
        <v>10</v>
      </c>
      <c r="E22" s="17"/>
      <c r="F22" s="17"/>
      <c r="G22" s="31" t="s">
        <v>11</v>
      </c>
      <c r="H22" s="30"/>
      <c r="I22" s="14"/>
      <c r="J22" s="14"/>
      <c r="K22" s="14"/>
    </row>
    <row r="23" spans="3:11" ht="16.5">
      <c r="C23" s="17"/>
      <c r="D23" s="17"/>
      <c r="E23" s="17"/>
      <c r="F23" s="17"/>
      <c r="G23" s="30"/>
      <c r="H23" s="30"/>
      <c r="I23" s="14"/>
      <c r="J23" s="14"/>
      <c r="K23" s="14"/>
    </row>
    <row r="24" spans="3:11" ht="22.5">
      <c r="C24" s="46" t="s">
        <v>1</v>
      </c>
      <c r="D24" s="102"/>
      <c r="E24" s="17"/>
      <c r="F24" s="17"/>
      <c r="G24" s="103">
        <f>(G27*I15)/J15</f>
        <v>0</v>
      </c>
      <c r="H24" s="30"/>
      <c r="I24" s="14"/>
      <c r="J24" s="14"/>
      <c r="K24" s="14"/>
    </row>
    <row r="25" spans="3:11" ht="16.5">
      <c r="C25" s="17"/>
      <c r="D25" s="17"/>
      <c r="E25" s="17"/>
      <c r="F25" s="17"/>
      <c r="G25" s="30"/>
      <c r="H25" s="30"/>
      <c r="I25" s="14"/>
      <c r="J25" s="14"/>
      <c r="K25" s="14"/>
    </row>
    <row r="26" spans="3:11" ht="16.5">
      <c r="C26" s="17"/>
      <c r="D26" s="17"/>
      <c r="E26" s="17"/>
      <c r="F26" s="17"/>
      <c r="G26" s="30"/>
      <c r="H26" s="30"/>
      <c r="I26" s="14"/>
      <c r="J26" s="14"/>
      <c r="K26" s="14"/>
    </row>
    <row r="27" spans="3:11" ht="22.5">
      <c r="C27" s="85" t="s">
        <v>0</v>
      </c>
      <c r="D27" s="84">
        <f>(D24*J15)/I15</f>
        <v>0</v>
      </c>
      <c r="E27" s="17"/>
      <c r="F27" s="17"/>
      <c r="G27" s="94">
        <f>IF(D27/4&gt;50000,50000,D27/4)</f>
        <v>0</v>
      </c>
      <c r="H27" s="30"/>
      <c r="I27" s="14"/>
      <c r="J27" s="14"/>
      <c r="K27" s="14"/>
    </row>
    <row r="28" spans="3:11" ht="16.5">
      <c r="C28" s="17"/>
      <c r="D28" s="17"/>
      <c r="E28" s="17"/>
      <c r="F28" s="17"/>
      <c r="G28" s="30"/>
      <c r="H28" s="30"/>
      <c r="I28" s="14"/>
      <c r="J28" s="14"/>
      <c r="K28" s="14"/>
    </row>
    <row r="29" spans="3:11" ht="16.5">
      <c r="C29" s="17"/>
      <c r="D29" s="17"/>
      <c r="E29" s="17"/>
      <c r="F29" s="17"/>
      <c r="G29" s="30"/>
      <c r="H29" s="30"/>
      <c r="I29" s="14"/>
      <c r="J29" s="14"/>
      <c r="K29" s="14"/>
    </row>
    <row r="30" spans="3:11" ht="16.5">
      <c r="C30" s="17"/>
      <c r="D30" s="17"/>
      <c r="E30" s="17"/>
      <c r="F30" s="17"/>
      <c r="G30" s="30"/>
      <c r="H30" s="30"/>
      <c r="I30" s="14"/>
      <c r="J30" s="14"/>
      <c r="K30" s="14"/>
    </row>
    <row r="31" spans="3:11">
      <c r="G31" s="14"/>
      <c r="H31" s="14"/>
      <c r="I31" s="14"/>
      <c r="J31" s="14"/>
      <c r="K31" s="14"/>
    </row>
    <row r="32" spans="3:11">
      <c r="G32" s="14"/>
      <c r="H32" s="14"/>
      <c r="I32" s="14"/>
      <c r="J32" s="14"/>
      <c r="K32" s="14"/>
    </row>
    <row r="33" spans="3:11" ht="22.5" customHeight="1">
      <c r="C33" s="114" t="s">
        <v>12</v>
      </c>
      <c r="D33" s="114"/>
      <c r="E33" s="114"/>
      <c r="F33" s="114"/>
      <c r="G33" s="114"/>
      <c r="H33" s="114"/>
      <c r="I33" s="114"/>
      <c r="J33" s="14"/>
      <c r="K33" s="14"/>
    </row>
    <row r="34" spans="3:11" ht="15" customHeight="1">
      <c r="E34" s="17"/>
      <c r="F34" s="42" t="s">
        <v>13</v>
      </c>
      <c r="G34" s="43"/>
      <c r="H34" s="44"/>
      <c r="I34" s="14"/>
      <c r="J34" s="14"/>
      <c r="K34" s="14"/>
    </row>
    <row r="35" spans="3:11" ht="18.75">
      <c r="E35" s="17"/>
      <c r="F35" s="45"/>
      <c r="G35" s="43"/>
      <c r="H35" s="44"/>
      <c r="I35" s="14"/>
      <c r="J35" s="14"/>
      <c r="K35" s="14"/>
    </row>
    <row r="36" spans="3:11" ht="16.5">
      <c r="E36" s="17"/>
      <c r="F36" s="17"/>
      <c r="G36" s="17"/>
      <c r="H36" s="14"/>
      <c r="I36" s="14"/>
      <c r="J36" s="14"/>
      <c r="K36" s="14"/>
    </row>
    <row r="37" spans="3:11" ht="18.75">
      <c r="E37" s="17"/>
      <c r="F37" s="46" t="s">
        <v>14</v>
      </c>
      <c r="G37" s="17"/>
      <c r="H37" s="14"/>
      <c r="I37" s="14"/>
      <c r="J37" s="14"/>
      <c r="K37" s="14"/>
    </row>
    <row r="38" spans="3:11" ht="16.5">
      <c r="E38" s="17"/>
      <c r="F38" s="17"/>
      <c r="G38" s="17"/>
      <c r="H38" s="14"/>
      <c r="I38" s="14"/>
      <c r="J38" s="14"/>
      <c r="K38" s="14"/>
    </row>
    <row r="39" spans="3:11" ht="20.25">
      <c r="E39" s="46" t="s">
        <v>1</v>
      </c>
      <c r="F39" s="104"/>
      <c r="G39" s="17"/>
      <c r="H39" s="14"/>
      <c r="I39" s="14"/>
      <c r="J39" s="14"/>
      <c r="K39" s="14"/>
    </row>
    <row r="40" spans="3:11" ht="16.5">
      <c r="E40" s="17"/>
      <c r="F40" s="17"/>
      <c r="G40" s="17"/>
      <c r="H40" s="14"/>
      <c r="I40" s="14"/>
      <c r="J40" s="14"/>
      <c r="K40" s="14"/>
    </row>
    <row r="41" spans="3:11" ht="16.5">
      <c r="E41" s="17"/>
      <c r="F41" s="29"/>
      <c r="G41" s="30"/>
      <c r="H41" s="14"/>
      <c r="I41" s="14"/>
      <c r="J41" s="14"/>
      <c r="K41" s="14"/>
    </row>
    <row r="42" spans="3:11" ht="20.25">
      <c r="E42" s="85" t="s">
        <v>0</v>
      </c>
      <c r="F42" s="84">
        <f>F39/I15</f>
        <v>0</v>
      </c>
      <c r="G42" s="30"/>
      <c r="H42" s="14"/>
      <c r="I42" s="14"/>
      <c r="J42" s="14"/>
      <c r="K42" s="14"/>
    </row>
    <row r="43" spans="3:11" ht="16.5">
      <c r="E43" s="17"/>
      <c r="F43" s="17"/>
      <c r="G43" s="30"/>
      <c r="H43" s="14"/>
      <c r="I43" s="14"/>
      <c r="J43" s="14"/>
      <c r="K43" s="14"/>
    </row>
    <row r="44" spans="3:11" ht="16.5">
      <c r="E44" s="17"/>
      <c r="F44" s="86" t="str">
        <f>IF(F42&lt;50,"Angivet belopp är under minimigränsen",IF(F42&gt;50000,"Angivet belopp överstiger maxgränsen",IF(F42&gt;G27,"Angivet belopp överstiger maxgransen","")))</f>
        <v>Angivet belopp är under minimigränsen</v>
      </c>
      <c r="G44" s="30"/>
      <c r="H44" s="14"/>
      <c r="I44" s="14"/>
      <c r="J44" s="14"/>
      <c r="K44" s="14"/>
    </row>
    <row r="45" spans="3:11" ht="16.5">
      <c r="E45" s="17"/>
      <c r="F45" s="17"/>
      <c r="G45" s="30"/>
      <c r="H45" s="14"/>
      <c r="I45" s="14"/>
      <c r="J45" s="14"/>
      <c r="K45" s="14"/>
    </row>
    <row r="46" spans="3:11">
      <c r="G46" s="14"/>
      <c r="H46" s="14"/>
      <c r="I46" s="14"/>
      <c r="J46" s="14"/>
      <c r="K46" s="14"/>
    </row>
    <row r="47" spans="3:11" ht="22.5" customHeight="1">
      <c r="C47" s="114" t="s">
        <v>15</v>
      </c>
      <c r="D47" s="114"/>
      <c r="E47" s="114"/>
      <c r="F47" s="114"/>
      <c r="G47" s="114"/>
      <c r="H47" s="114"/>
      <c r="I47" s="114"/>
      <c r="J47" s="14"/>
      <c r="K47" s="14"/>
    </row>
    <row r="48" spans="3:11" ht="22.5" customHeight="1">
      <c r="C48" s="98"/>
      <c r="D48" s="98"/>
      <c r="E48" s="98"/>
      <c r="G48" s="98"/>
      <c r="H48" s="98"/>
      <c r="I48" s="98"/>
      <c r="J48" s="14"/>
      <c r="K48" s="14"/>
    </row>
    <row r="49" spans="2:11">
      <c r="G49" s="14"/>
      <c r="H49" s="14"/>
      <c r="I49" s="14"/>
      <c r="J49" s="14"/>
      <c r="K49" s="14"/>
    </row>
    <row r="50" spans="2:11" ht="18.75">
      <c r="B50" s="96" t="s">
        <v>16</v>
      </c>
      <c r="C50" s="30"/>
      <c r="D50" s="31" t="s">
        <v>18</v>
      </c>
      <c r="E50" s="17"/>
      <c r="F50" s="31" t="s">
        <v>20</v>
      </c>
      <c r="G50" s="17"/>
      <c r="H50" s="31" t="s">
        <v>22</v>
      </c>
      <c r="I50" s="30"/>
      <c r="J50" s="31" t="s">
        <v>24</v>
      </c>
      <c r="K50" s="30"/>
    </row>
    <row r="51" spans="2:11" ht="18.75">
      <c r="B51" s="107" t="s">
        <v>17</v>
      </c>
      <c r="C51" s="30"/>
      <c r="D51" s="32" t="s">
        <v>19</v>
      </c>
      <c r="E51" s="17"/>
      <c r="F51" s="32" t="s">
        <v>21</v>
      </c>
      <c r="G51" s="17"/>
      <c r="H51" s="31" t="s">
        <v>23</v>
      </c>
      <c r="I51" s="30"/>
      <c r="J51" s="31" t="s">
        <v>25</v>
      </c>
      <c r="K51" s="30"/>
    </row>
    <row r="52" spans="2:11">
      <c r="B52" s="14"/>
      <c r="C52" s="14"/>
      <c r="D52" s="14"/>
      <c r="F52" s="14"/>
      <c r="H52" s="14"/>
      <c r="I52" s="14"/>
      <c r="J52" s="14"/>
      <c r="K52" s="14"/>
    </row>
    <row r="53" spans="2:11" ht="23.25">
      <c r="B53" s="27">
        <f>IF(F42&gt;G27,G27,F42)</f>
        <v>0</v>
      </c>
      <c r="C53" s="14"/>
      <c r="D53" s="33">
        <f>+B53/G11</f>
        <v>0</v>
      </c>
      <c r="F53" s="34">
        <f>ROUNDDOWN(D53/10,0)</f>
        <v>0</v>
      </c>
      <c r="H53" s="33">
        <f>+D53+F53</f>
        <v>0</v>
      </c>
      <c r="I53" s="14"/>
      <c r="J53" s="27">
        <f>+H53*E11</f>
        <v>0</v>
      </c>
      <c r="K53" s="14"/>
    </row>
    <row r="54" spans="2:11">
      <c r="B54" s="14"/>
      <c r="C54" s="14"/>
      <c r="D54" s="14"/>
      <c r="F54" s="14"/>
      <c r="H54" s="14"/>
      <c r="I54" s="14"/>
      <c r="J54" s="14"/>
      <c r="K54" s="14"/>
    </row>
    <row r="55" spans="2:11">
      <c r="C55" s="14"/>
      <c r="D55" s="14"/>
      <c r="E55" s="14"/>
      <c r="G55" s="14"/>
      <c r="I55" s="14"/>
      <c r="K55" s="14"/>
    </row>
    <row r="57" spans="2:11" ht="16.5">
      <c r="B57" s="17"/>
      <c r="C57" s="17"/>
      <c r="D57" s="17"/>
      <c r="E57" s="17"/>
      <c r="F57" s="17"/>
      <c r="G57" s="17"/>
      <c r="H57" s="35"/>
      <c r="I57" s="17"/>
      <c r="J57" s="17"/>
    </row>
    <row r="58" spans="2:11" ht="15.75">
      <c r="B58" s="115"/>
      <c r="C58" s="115"/>
      <c r="D58" s="115"/>
      <c r="E58" s="115"/>
      <c r="F58" s="115"/>
      <c r="G58" s="115"/>
      <c r="H58" s="115"/>
      <c r="I58" s="115"/>
      <c r="J58" s="115"/>
    </row>
    <row r="59" spans="2:11" ht="23.25">
      <c r="C59" s="116" t="s">
        <v>26</v>
      </c>
      <c r="D59" s="116"/>
      <c r="E59" s="116"/>
      <c r="F59" s="116"/>
      <c r="G59" s="116"/>
      <c r="H59" s="116"/>
      <c r="I59" s="116"/>
    </row>
    <row r="60" spans="2:11">
      <c r="C60" s="74"/>
      <c r="D60" s="74"/>
      <c r="E60" s="74"/>
      <c r="F60" s="74"/>
      <c r="G60" s="74"/>
      <c r="H60" s="74"/>
      <c r="I60" s="74"/>
    </row>
    <row r="61" spans="2:11">
      <c r="C61" s="74"/>
      <c r="D61" s="74"/>
      <c r="E61" s="74"/>
      <c r="F61" s="74"/>
      <c r="G61" s="74"/>
      <c r="H61" s="74"/>
      <c r="I61" s="74"/>
      <c r="K61" s="89"/>
    </row>
    <row r="62" spans="2:11" ht="17.25">
      <c r="B62" s="36"/>
      <c r="C62" s="75"/>
      <c r="D62" s="74"/>
      <c r="E62" s="75"/>
      <c r="F62" s="75"/>
      <c r="G62" s="75"/>
      <c r="H62" s="74"/>
      <c r="I62" s="75"/>
      <c r="J62" s="36"/>
    </row>
    <row r="63" spans="2:11" ht="15.6" customHeight="1">
      <c r="C63" s="74"/>
      <c r="D63" s="74"/>
      <c r="E63" s="74"/>
      <c r="F63" s="74"/>
      <c r="G63" s="76"/>
      <c r="H63" s="74"/>
      <c r="I63" s="74"/>
    </row>
    <row r="64" spans="2:11" ht="15.75">
      <c r="C64" s="74"/>
      <c r="D64" s="74"/>
      <c r="E64" s="77"/>
      <c r="F64" s="76"/>
      <c r="G64" s="77"/>
      <c r="H64" s="74"/>
      <c r="I64" s="74"/>
    </row>
    <row r="65" spans="2:11" ht="26.25">
      <c r="C65" s="74"/>
      <c r="D65" s="74"/>
      <c r="E65" s="78">
        <f>+J53-B53</f>
        <v>0</v>
      </c>
      <c r="F65" s="97"/>
      <c r="G65" s="79" t="e">
        <f>E65/B53</f>
        <v>#DIV/0!</v>
      </c>
      <c r="H65" s="80"/>
      <c r="I65" s="74"/>
      <c r="J65" s="73"/>
    </row>
    <row r="66" spans="2:11" ht="26.25">
      <c r="C66" s="74"/>
      <c r="D66" s="74"/>
      <c r="E66" s="78"/>
      <c r="F66" s="81"/>
      <c r="G66" s="82"/>
      <c r="H66" s="82"/>
      <c r="I66" s="74"/>
    </row>
    <row r="67" spans="2:11" ht="26.25">
      <c r="E67" s="4"/>
      <c r="F67" s="37"/>
      <c r="G67" s="9"/>
      <c r="H67" s="16"/>
    </row>
    <row r="68" spans="2:11" ht="22.5" customHeight="1">
      <c r="B68" s="114" t="s">
        <v>27</v>
      </c>
      <c r="C68" s="114"/>
      <c r="D68" s="114"/>
      <c r="E68" s="114"/>
      <c r="F68" s="114"/>
      <c r="G68" s="114"/>
      <c r="H68" s="114"/>
      <c r="I68" s="114"/>
      <c r="J68" s="114"/>
    </row>
    <row r="69" spans="2:11" ht="26.25">
      <c r="E69" s="4"/>
      <c r="F69" s="38" t="s">
        <v>28</v>
      </c>
      <c r="G69" s="9"/>
      <c r="H69" s="16"/>
    </row>
    <row r="70" spans="2:11" ht="26.25">
      <c r="E70" s="4"/>
      <c r="F70" s="37"/>
      <c r="G70" s="9"/>
      <c r="H70" s="16"/>
    </row>
    <row r="71" spans="2:11" ht="18.75">
      <c r="B71" s="17"/>
      <c r="C71" s="17"/>
      <c r="D71" s="17"/>
      <c r="E71" s="39"/>
      <c r="F71" s="40" t="s">
        <v>29</v>
      </c>
      <c r="G71" s="17"/>
      <c r="H71" s="35"/>
      <c r="I71" s="17"/>
      <c r="J71" s="17"/>
      <c r="K71" s="17"/>
    </row>
    <row r="72" spans="2:11" ht="18.75">
      <c r="B72" s="17"/>
      <c r="C72" s="17"/>
      <c r="D72" s="17"/>
      <c r="E72" s="39"/>
      <c r="F72" s="40"/>
      <c r="G72" s="17"/>
      <c r="H72" s="35"/>
      <c r="I72" s="17"/>
      <c r="J72" s="17"/>
      <c r="K72" s="17"/>
    </row>
    <row r="73" spans="2:11" ht="18.75">
      <c r="B73" s="17"/>
      <c r="C73" s="17"/>
      <c r="D73" s="17"/>
      <c r="E73" s="39"/>
      <c r="F73" s="40"/>
      <c r="G73" s="17"/>
      <c r="H73" s="35"/>
      <c r="I73" s="17"/>
      <c r="J73" s="17"/>
      <c r="K73" s="17"/>
    </row>
    <row r="74" spans="2:11" ht="18.75">
      <c r="B74" s="41" t="s">
        <v>30</v>
      </c>
      <c r="C74" s="30"/>
      <c r="D74" s="31" t="s">
        <v>32</v>
      </c>
      <c r="E74" s="17"/>
      <c r="F74" s="31" t="s">
        <v>33</v>
      </c>
      <c r="G74" s="17"/>
      <c r="H74" s="96" t="s">
        <v>35</v>
      </c>
      <c r="I74" s="30"/>
      <c r="J74" s="31" t="s">
        <v>37</v>
      </c>
      <c r="K74" s="30"/>
    </row>
    <row r="75" spans="2:11" ht="18.75">
      <c r="B75" s="41" t="s">
        <v>31</v>
      </c>
      <c r="C75" s="30"/>
      <c r="D75" s="31" t="s">
        <v>31</v>
      </c>
      <c r="E75" s="17"/>
      <c r="F75" s="96" t="s">
        <v>31</v>
      </c>
      <c r="G75" s="17"/>
      <c r="H75" s="96" t="s">
        <v>36</v>
      </c>
      <c r="I75" s="30"/>
      <c r="J75" s="31" t="s">
        <v>38</v>
      </c>
      <c r="K75" s="30"/>
    </row>
    <row r="76" spans="2:11">
      <c r="B76" s="14"/>
      <c r="C76" s="14"/>
      <c r="D76" s="14"/>
      <c r="F76" s="14"/>
      <c r="H76" s="14"/>
      <c r="I76" s="14"/>
      <c r="J76" s="14"/>
      <c r="K76" s="14"/>
    </row>
    <row r="77" spans="2:11" ht="23.25">
      <c r="B77" s="10"/>
      <c r="C77" s="14"/>
      <c r="D77" s="26">
        <f>IF(B77&lt;E11,-(1-(B77/E11)),IF(B77=E11,"0%",(B77/E11)-1))</f>
        <v>-1</v>
      </c>
      <c r="F77" s="27">
        <f>+$H$53*B77</f>
        <v>0</v>
      </c>
      <c r="H77" s="28">
        <f>+F77-$B$53</f>
        <v>0</v>
      </c>
      <c r="I77" s="14"/>
      <c r="J77" s="72" t="e">
        <f>+H77/B53</f>
        <v>#DIV/0!</v>
      </c>
      <c r="K77" s="14"/>
    </row>
    <row r="78" spans="2:11">
      <c r="B78" s="14"/>
      <c r="C78" s="14"/>
      <c r="D78" s="14"/>
      <c r="F78" s="14"/>
      <c r="H78" s="14"/>
      <c r="I78" s="14"/>
      <c r="J78" s="14"/>
      <c r="K78" s="14"/>
    </row>
    <row r="79" spans="2:11">
      <c r="H79" s="16"/>
    </row>
    <row r="80" spans="2:11" ht="16.5">
      <c r="B80" s="17"/>
      <c r="C80" s="17"/>
      <c r="D80" s="17"/>
      <c r="E80" s="17"/>
      <c r="F80" s="17"/>
      <c r="G80" s="17"/>
      <c r="H80" s="17"/>
      <c r="I80" s="17"/>
      <c r="J80" s="17"/>
    </row>
    <row r="81" spans="2:12" ht="16.5">
      <c r="B81" s="17"/>
      <c r="C81" s="17"/>
      <c r="D81" s="17"/>
      <c r="E81" s="17"/>
      <c r="F81" s="17"/>
      <c r="G81" s="17"/>
      <c r="H81" s="17"/>
      <c r="I81" s="17"/>
      <c r="J81" s="17"/>
    </row>
    <row r="82" spans="2:12" ht="24">
      <c r="B82" s="17"/>
      <c r="C82" s="17"/>
      <c r="D82" s="113" t="s">
        <v>39</v>
      </c>
      <c r="E82" s="113"/>
      <c r="F82" s="113"/>
      <c r="G82" s="113"/>
      <c r="H82" s="113"/>
      <c r="I82" s="17"/>
      <c r="J82" s="17"/>
    </row>
    <row r="83" spans="2:12" ht="12" customHeight="1">
      <c r="B83" s="17"/>
      <c r="C83" s="17"/>
      <c r="D83" s="18"/>
      <c r="E83" s="18"/>
      <c r="F83" s="18"/>
      <c r="G83" s="18"/>
      <c r="H83" s="18"/>
      <c r="I83" s="17"/>
      <c r="J83" s="17"/>
    </row>
    <row r="84" spans="2:12" ht="69" customHeight="1">
      <c r="B84" s="17"/>
      <c r="C84" s="17"/>
      <c r="D84" s="19" t="s">
        <v>40</v>
      </c>
      <c r="E84" s="108" t="s">
        <v>41</v>
      </c>
      <c r="F84" s="20" t="s">
        <v>42</v>
      </c>
      <c r="G84" s="20" t="s">
        <v>34</v>
      </c>
      <c r="H84" s="21" t="s">
        <v>43</v>
      </c>
      <c r="I84" s="17"/>
      <c r="J84" s="17"/>
    </row>
    <row r="85" spans="2:12" ht="17.25">
      <c r="B85" s="17"/>
      <c r="C85" s="17"/>
      <c r="D85" s="22">
        <v>-0.4</v>
      </c>
      <c r="E85" s="5">
        <f>+$E$11*(1+D85)</f>
        <v>12.623999999999999</v>
      </c>
      <c r="F85" s="13">
        <f t="shared" ref="F85:F92" si="0">+$H$53*E85</f>
        <v>0</v>
      </c>
      <c r="G85" s="6">
        <f t="shared" ref="G85:G92" si="1">+F85-$B$53</f>
        <v>0</v>
      </c>
      <c r="H85" s="1" t="e">
        <f>+G85/$B$53</f>
        <v>#DIV/0!</v>
      </c>
      <c r="I85" s="17"/>
      <c r="J85" s="17"/>
    </row>
    <row r="86" spans="2:12" ht="18">
      <c r="B86" s="17"/>
      <c r="C86" s="17"/>
      <c r="D86" s="22">
        <v>-0.3</v>
      </c>
      <c r="E86" s="7">
        <f t="shared" ref="E86:E92" si="2">+$E$11*(1+D86)</f>
        <v>14.727999999999998</v>
      </c>
      <c r="F86" s="6">
        <f t="shared" si="0"/>
        <v>0</v>
      </c>
      <c r="G86" s="6">
        <f t="shared" si="1"/>
        <v>0</v>
      </c>
      <c r="H86" s="1" t="e">
        <f t="shared" ref="H86:H92" si="3">+G86/$B$53</f>
        <v>#DIV/0!</v>
      </c>
      <c r="I86" s="112" t="s">
        <v>8</v>
      </c>
      <c r="J86" s="111"/>
      <c r="L86" s="14"/>
    </row>
    <row r="87" spans="2:12" ht="18.75">
      <c r="B87" s="17"/>
      <c r="C87" s="17"/>
      <c r="D87" s="22">
        <v>-0.2</v>
      </c>
      <c r="E87" s="7">
        <f t="shared" si="2"/>
        <v>16.832000000000001</v>
      </c>
      <c r="F87" s="6">
        <f t="shared" si="0"/>
        <v>0</v>
      </c>
      <c r="G87" s="6">
        <f t="shared" si="1"/>
        <v>0</v>
      </c>
      <c r="H87" s="1" t="e">
        <f t="shared" si="3"/>
        <v>#DIV/0!</v>
      </c>
      <c r="I87" s="90"/>
      <c r="J87" s="88"/>
      <c r="L87" s="14"/>
    </row>
    <row r="88" spans="2:12" ht="18">
      <c r="B88" s="17"/>
      <c r="C88" s="17"/>
      <c r="D88" s="22">
        <v>-0.1</v>
      </c>
      <c r="E88" s="7">
        <f t="shared" si="2"/>
        <v>18.936</v>
      </c>
      <c r="F88" s="6">
        <f t="shared" si="0"/>
        <v>0</v>
      </c>
      <c r="G88" s="6">
        <f t="shared" si="1"/>
        <v>0</v>
      </c>
      <c r="H88" s="1" t="e">
        <f t="shared" si="3"/>
        <v>#DIV/0!</v>
      </c>
      <c r="I88" s="99">
        <v>11.3635</v>
      </c>
      <c r="J88" s="91">
        <v>1</v>
      </c>
      <c r="L88" s="14"/>
    </row>
    <row r="89" spans="2:12" ht="17.25">
      <c r="B89" s="17"/>
      <c r="C89" s="17"/>
      <c r="D89" s="23">
        <v>0</v>
      </c>
      <c r="E89" s="8">
        <f t="shared" si="2"/>
        <v>21.04</v>
      </c>
      <c r="F89" s="11">
        <f t="shared" si="0"/>
        <v>0</v>
      </c>
      <c r="G89" s="11">
        <f t="shared" si="1"/>
        <v>0</v>
      </c>
      <c r="H89" s="12" t="e">
        <f t="shared" si="3"/>
        <v>#DIV/0!</v>
      </c>
      <c r="I89" s="88"/>
      <c r="J89" s="92"/>
      <c r="L89" s="14"/>
    </row>
    <row r="90" spans="2:12" ht="18.75">
      <c r="B90" s="17"/>
      <c r="C90" s="17"/>
      <c r="D90" s="24">
        <v>0.1</v>
      </c>
      <c r="E90" s="7">
        <f t="shared" si="2"/>
        <v>23.144000000000002</v>
      </c>
      <c r="F90" s="6">
        <f t="shared" si="0"/>
        <v>0</v>
      </c>
      <c r="G90" s="6">
        <f t="shared" si="1"/>
        <v>0</v>
      </c>
      <c r="H90" s="1" t="e">
        <f t="shared" si="3"/>
        <v>#DIV/0!</v>
      </c>
      <c r="I90" s="105">
        <f>(I88*J90)/J88</f>
        <v>0</v>
      </c>
      <c r="J90" s="93"/>
    </row>
    <row r="91" spans="2:12" ht="17.25">
      <c r="B91" s="17"/>
      <c r="C91" s="17"/>
      <c r="D91" s="24">
        <v>0.2</v>
      </c>
      <c r="E91" s="7">
        <f t="shared" si="2"/>
        <v>25.247999999999998</v>
      </c>
      <c r="F91" s="6">
        <f t="shared" si="0"/>
        <v>0</v>
      </c>
      <c r="G91" s="6">
        <f t="shared" si="1"/>
        <v>0</v>
      </c>
      <c r="H91" s="1" t="e">
        <f t="shared" si="3"/>
        <v>#DIV/0!</v>
      </c>
      <c r="I91" s="17"/>
      <c r="J91" s="17"/>
    </row>
    <row r="92" spans="2:12" ht="17.25">
      <c r="B92" s="17"/>
      <c r="C92" s="17"/>
      <c r="D92" s="24">
        <v>0.3</v>
      </c>
      <c r="E92" s="7">
        <f t="shared" si="2"/>
        <v>27.352</v>
      </c>
      <c r="F92" s="6">
        <f t="shared" si="0"/>
        <v>0</v>
      </c>
      <c r="G92" s="6">
        <f t="shared" si="1"/>
        <v>0</v>
      </c>
      <c r="H92" s="1" t="e">
        <f t="shared" si="3"/>
        <v>#DIV/0!</v>
      </c>
      <c r="I92" s="17"/>
      <c r="J92" s="17"/>
    </row>
    <row r="93" spans="2:12" ht="16.5">
      <c r="B93" s="17"/>
      <c r="C93" s="17"/>
      <c r="D93" s="17"/>
      <c r="E93" s="17"/>
      <c r="F93" s="17"/>
      <c r="G93" s="17"/>
      <c r="H93" s="17"/>
      <c r="I93" s="17"/>
      <c r="J93" s="17"/>
    </row>
    <row r="94" spans="2:12" ht="16.5">
      <c r="B94" s="17"/>
      <c r="C94" s="17"/>
      <c r="D94" s="17"/>
      <c r="E94" s="17"/>
      <c r="F94" s="17"/>
      <c r="G94" s="17"/>
      <c r="H94" s="17"/>
      <c r="I94" s="17"/>
      <c r="J94" s="17"/>
    </row>
    <row r="95" spans="2:12" ht="24">
      <c r="B95" s="109" t="s">
        <v>44</v>
      </c>
      <c r="C95" s="17"/>
      <c r="D95" s="17"/>
      <c r="E95" s="17"/>
      <c r="F95" s="17"/>
      <c r="G95" s="17"/>
      <c r="H95" s="17"/>
      <c r="I95" s="17"/>
      <c r="J95" s="17"/>
    </row>
    <row r="96" spans="2:12" ht="16.5">
      <c r="B96" s="17"/>
      <c r="C96" s="17"/>
      <c r="D96" s="17"/>
      <c r="E96" s="17"/>
      <c r="F96" s="17"/>
      <c r="G96" s="17"/>
      <c r="H96" s="17"/>
      <c r="I96" s="17"/>
      <c r="J96" s="17"/>
    </row>
    <row r="97" spans="2:10" ht="16.5">
      <c r="B97" s="17" t="s">
        <v>45</v>
      </c>
      <c r="C97" s="17"/>
      <c r="D97" s="25"/>
      <c r="E97" s="17"/>
      <c r="F97" s="17"/>
      <c r="G97" s="17"/>
      <c r="H97" s="17"/>
      <c r="I97" s="17"/>
      <c r="J97" s="17"/>
    </row>
    <row r="98" spans="2:10" ht="16.5">
      <c r="B98" s="17" t="s">
        <v>46</v>
      </c>
      <c r="C98" s="17"/>
      <c r="D98" s="17"/>
      <c r="E98" s="17"/>
      <c r="F98" s="17"/>
      <c r="G98" s="17"/>
      <c r="H98" s="17"/>
      <c r="I98" s="17"/>
      <c r="J98" s="17"/>
    </row>
    <row r="99" spans="2:10" ht="16.5">
      <c r="B99" s="17" t="s">
        <v>47</v>
      </c>
      <c r="C99" s="17"/>
      <c r="D99" s="17"/>
      <c r="E99" s="17"/>
      <c r="F99" s="17"/>
      <c r="G99" s="17"/>
      <c r="H99" s="17"/>
      <c r="I99" s="17"/>
      <c r="J99" s="17"/>
    </row>
  </sheetData>
  <sheetProtection algorithmName="SHA-512" hashValue="js2jn+fYMq6fgrqtO+a6Ke2nbVvw0SZr7uIBDahNzWVzgq31ty3ZWs2EyJVzdQhY81jAiMpPiKEtW2DuuUPynw==" saltValue="pOEbHtFdhPVNv1IkNQoIvg==" spinCount="100000" sheet="1" objects="1" scenarios="1" selectLockedCells="1"/>
  <mergeCells count="9">
    <mergeCell ref="I13:J13"/>
    <mergeCell ref="I86:J86"/>
    <mergeCell ref="D82:H82"/>
    <mergeCell ref="C33:I33"/>
    <mergeCell ref="C47:I47"/>
    <mergeCell ref="C19:I19"/>
    <mergeCell ref="B58:J58"/>
    <mergeCell ref="C59:I59"/>
    <mergeCell ref="B68:J68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LESUEUR Camille</cp:lastModifiedBy>
  <cp:lastPrinted>2024-07-12T10:00:02Z</cp:lastPrinted>
  <dcterms:created xsi:type="dcterms:W3CDTF">2023-09-25T09:15:03Z</dcterms:created>
  <dcterms:modified xsi:type="dcterms:W3CDTF">2024-09-16T07:02:28Z</dcterms:modified>
</cp:coreProperties>
</file>