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8_{A2D324CA-BC79-4351-BDA1-9DDC691DE7DC}" xr6:coauthVersionLast="47" xr6:coauthVersionMax="47" xr10:uidLastSave="{00000000-0000-0000-0000-000000000000}"/>
  <bookViews>
    <workbookView showSheetTabs="0" xWindow="286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5" l="1"/>
  <c r="F42" i="5"/>
  <c r="F44" i="5" s="1"/>
  <c r="D27" i="5"/>
  <c r="G27" i="5" s="1"/>
  <c r="G24" i="5" s="1"/>
  <c r="E15" i="5"/>
  <c r="B53" i="5" l="1"/>
  <c r="E85" i="5" l="1"/>
  <c r="D77" i="5"/>
  <c r="G11" i="5" l="1"/>
  <c r="D53" i="5" l="1"/>
  <c r="F53" i="5" s="1"/>
  <c r="H53" i="5" s="1"/>
  <c r="G15" i="5"/>
  <c r="E90" i="5"/>
  <c r="E91" i="5"/>
  <c r="E92" i="5"/>
  <c r="E89" i="5"/>
  <c r="E88" i="5"/>
  <c r="E87" i="5"/>
  <c r="E86" i="5"/>
  <c r="J53" i="5" l="1"/>
  <c r="E65" i="5" s="1"/>
  <c r="G65" i="5" s="1"/>
  <c r="F86" i="5"/>
  <c r="G86" i="5" s="1"/>
  <c r="H86" i="5" s="1"/>
  <c r="F91" i="5"/>
  <c r="G91" i="5" s="1"/>
  <c r="H91" i="5" s="1"/>
  <c r="F92" i="5"/>
  <c r="G92" i="5" s="1"/>
  <c r="H92" i="5" s="1"/>
  <c r="F85" i="5"/>
  <c r="G85" i="5" s="1"/>
  <c r="H85" i="5" s="1"/>
  <c r="F87" i="5"/>
  <c r="G87" i="5" s="1"/>
  <c r="H87" i="5" s="1"/>
  <c r="F77" i="5"/>
  <c r="H77" i="5" s="1"/>
  <c r="J77" i="5" s="1"/>
  <c r="F88" i="5"/>
  <c r="G88" i="5" s="1"/>
  <c r="H88" i="5" s="1"/>
  <c r="F89" i="5"/>
  <c r="G89" i="5" s="1"/>
  <c r="H89" i="5" s="1"/>
  <c r="F90" i="5"/>
  <c r="G90" i="5" s="1"/>
  <c r="H90" i="5" s="1"/>
</calcChain>
</file>

<file path=xl/sharedStrings.xml><?xml version="1.0" encoding="utf-8"?>
<sst xmlns="http://schemas.openxmlformats.org/spreadsheetml/2006/main" count="52" uniqueCount="48">
  <si>
    <t>SIMULERINGSVERKTYG</t>
  </si>
  <si>
    <t>Fyll endast i de turkosa fälten</t>
  </si>
  <si>
    <t>Referenskurs</t>
  </si>
  <si>
    <t xml:space="preserve">Teckningskurs
</t>
  </si>
  <si>
    <t>Rabatt</t>
  </si>
  <si>
    <t>Växelkurs :</t>
  </si>
  <si>
    <r>
      <rPr>
        <b/>
        <u/>
        <sz val="18"/>
        <color rgb="FF000059"/>
        <rFont val="Century Gothic"/>
        <family val="2"/>
      </rPr>
      <t>Steg 1</t>
    </r>
    <r>
      <rPr>
        <b/>
        <sz val="18"/>
        <color rgb="FF000059"/>
        <rFont val="Century Gothic"/>
        <family val="2"/>
      </rPr>
      <t xml:space="preserve"> : Ange din uppskattade bruttoårslån (inklusive ev bonus) för 2025</t>
    </r>
  </si>
  <si>
    <t>Bruttoårslön (inkl bonus)</t>
  </si>
  <si>
    <t>Maxbelopp som du får investera (1)</t>
  </si>
  <si>
    <t>SEK</t>
  </si>
  <si>
    <t>EUR</t>
  </si>
  <si>
    <r>
      <rPr>
        <b/>
        <u/>
        <sz val="18"/>
        <color rgb="FF000059"/>
        <rFont val="Century Gothic"/>
        <family val="2"/>
      </rPr>
      <t xml:space="preserve">Steg 2 : </t>
    </r>
    <r>
      <rPr>
        <b/>
        <sz val="18"/>
        <color rgb="FF000059"/>
        <rFont val="Century Gothic"/>
        <family val="2"/>
      </rPr>
      <t>Ange det belopp som du avser investera (och som är inom angivna intervall)</t>
    </r>
  </si>
  <si>
    <t>Min €50 | Max 1/4 av den uppskattade bruttoårslönen (max €50,000)</t>
  </si>
  <si>
    <t>Investeringsbelopp</t>
  </si>
  <si>
    <r>
      <rPr>
        <b/>
        <u/>
        <sz val="18"/>
        <color rgb="FF000059"/>
        <rFont val="Century Gothic"/>
        <family val="2"/>
      </rPr>
      <t>Steg 3 :</t>
    </r>
    <r>
      <rPr>
        <b/>
        <sz val="18"/>
        <color rgb="FF000059"/>
        <rFont val="Century Gothic"/>
        <family val="2"/>
      </rPr>
      <t xml:space="preserve"> Din investering</t>
    </r>
  </si>
  <si>
    <t>Investerat belopp</t>
  </si>
  <si>
    <t>Antal andelar</t>
  </si>
  <si>
    <t>Antal gratis andelar</t>
  </si>
  <si>
    <t xml:space="preserve">Totala antalet </t>
  </si>
  <si>
    <t>Totala värdet på</t>
  </si>
  <si>
    <t>(inom angivna intervall)</t>
  </si>
  <si>
    <t>(med 30%  rabatt)</t>
  </si>
  <si>
    <t>( 1 andel på 10 köpta) (2)</t>
  </si>
  <si>
    <t>andelar</t>
  </si>
  <si>
    <t>investeringen (3)</t>
  </si>
  <si>
    <t>Värdet på erbjudandet baserat på din investering (inkl rabatt och fria andelar):</t>
  </si>
  <si>
    <r>
      <rPr>
        <b/>
        <u/>
        <sz val="18"/>
        <color rgb="FF000059"/>
        <rFont val="Century Gothic"/>
        <family val="2"/>
      </rPr>
      <t>Steg 4 :</t>
    </r>
    <r>
      <rPr>
        <b/>
        <sz val="18"/>
        <color rgb="FF000059"/>
        <rFont val="Century Gothic"/>
        <family val="2"/>
      </rPr>
      <t xml:space="preserve"> Simulera värdet på din investering genom att fylla i ett uppskattat pris på aktien vid slutet av inlåsningsperoiden</t>
    </r>
  </si>
  <si>
    <t>(3 år med undantag av tidig inlösen)</t>
  </si>
  <si>
    <t>Din investering kommer att följa värdeutvecklingen på Elis aktien, båda vid uppgång och nedgång. Med risk för värdeminskning för din investering.</t>
  </si>
  <si>
    <t>Uppskattat aktiekurs vid</t>
  </si>
  <si>
    <t>Aktieutveckling vid</t>
  </si>
  <si>
    <t>Uppskattat värde vid</t>
  </si>
  <si>
    <t xml:space="preserve">Uppskattad </t>
  </si>
  <si>
    <t>Uppskattad total vinst (%)</t>
  </si>
  <si>
    <t xml:space="preserve">upplåsningstillfället </t>
  </si>
  <si>
    <t>total vinst</t>
  </si>
  <si>
    <t>på ursprungsinvesteringen</t>
  </si>
  <si>
    <t>AKTIEKURSENS MÖJLIGA UTVECKLING</t>
  </si>
  <si>
    <t xml:space="preserve">Utvecklingen av aktiekursen vid upplåsningstillfället </t>
  </si>
  <si>
    <t xml:space="preserve">Uppskattad aktiekurs vid upplåsningstillfället </t>
  </si>
  <si>
    <t xml:space="preserve">Uppskattat värde vid upplåsningstillfället </t>
  </si>
  <si>
    <t>Uppskattad total vinst</t>
  </si>
  <si>
    <t>Uppskattad total vinst (%) på ursprungsinvesteringen</t>
  </si>
  <si>
    <t>Växelkurs:</t>
  </si>
  <si>
    <t xml:space="preserve">Observera: Alla belopp och eventuell vinst tar inte hänsyn till skatt eller sociala avgifter. </t>
  </si>
  <si>
    <t xml:space="preserve">(1) motsvarar 25% av den uppskattade bruttoårslönen för 2025 (ink ev bonus) med ett maxtax på  €50,000. </t>
  </si>
  <si>
    <t xml:space="preserve">(2) 1 gratis aktie för var 10 köpt aktie </t>
  </si>
  <si>
    <t xml:space="preserve">(3) beräknad på det totala antalet köpta aktiers referenspris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</si>
</sst>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_([$€-2]\ * #,##0.00_);_([$€-2]\ * \(#,##0.00\);_([$€-2]\ * &quot;-&quot;??_);_(@_)"/>
    <numFmt numFmtId="167" formatCode="#,##0.00\ &quot;€&quot;"/>
    <numFmt numFmtId="168" formatCode="_-* #,##0.00\ [$€-40C]_-;\-* #,##0.00\ [$€-40C]_-;_-* &quot;-&quot;??\ [$€-40C]_-;_-@_-"/>
    <numFmt numFmtId="169" formatCode="_-* #,##0.00\ [$SEK]_-;\-* #,##0.00\ [$SEK]_-;_-* &quot;-&quot;??\ [$SEK]_-;_-@_-"/>
    <numFmt numFmtId="170" formatCode="_-* #,##0.0000\ [$SEK]_-;\-* #,##0.0000\ [$SEK]_-;_-* &quot;-&quot;??\ [$SEK]_-;_-@_-"/>
    <numFmt numFmtId="171" formatCode="#,##0.000\ &quot;€&quot;;[Red]\-#,##0.000\ &quot;€&quot;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b/>
      <sz val="22"/>
      <color rgb="FF000059"/>
      <name val="Century Gothic"/>
      <family val="2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2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i/>
      <u/>
      <sz val="18"/>
      <color rgb="FF000059"/>
      <name val="Century Gothic"/>
      <family val="2"/>
    </font>
    <font>
      <b/>
      <u/>
      <sz val="14"/>
      <color rgb="FF000059"/>
      <name val="Century Gothic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6"/>
      <color rgb="FF000059"/>
      <name val="Century Gothic"/>
      <family val="2"/>
    </font>
    <font>
      <b/>
      <i/>
      <sz val="11"/>
      <color rgb="FFFF0000"/>
      <name val="Century Gothic"/>
      <family val="2"/>
    </font>
    <font>
      <b/>
      <sz val="12"/>
      <color theme="0"/>
      <name val="Century Gothic"/>
      <family val="2"/>
    </font>
    <font>
      <b/>
      <sz val="26"/>
      <color theme="1"/>
      <name val="Century Gothic"/>
      <family val="2"/>
    </font>
    <font>
      <sz val="11"/>
      <name val="Century Gothic"/>
      <family val="2"/>
    </font>
    <font>
      <b/>
      <sz val="26"/>
      <name val="Century Gothic"/>
      <family val="2"/>
    </font>
    <font>
      <sz val="11"/>
      <color theme="0"/>
      <name val="Century Gothic"/>
      <family val="2"/>
    </font>
    <font>
      <b/>
      <u/>
      <sz val="16"/>
      <color theme="1"/>
      <name val="Century Gothic"/>
      <family val="2"/>
    </font>
    <font>
      <b/>
      <sz val="12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sz val="16"/>
      <color theme="0"/>
      <name val="Century Gothic"/>
      <family val="2"/>
    </font>
    <font>
      <sz val="16"/>
      <name val="Century Gothic"/>
      <family val="2"/>
    </font>
    <font>
      <u/>
      <sz val="14"/>
      <color theme="10"/>
      <name val="Century Gothic"/>
      <family val="2"/>
    </font>
    <font>
      <b/>
      <sz val="20"/>
      <color rgb="FF000059"/>
      <name val="Century Gothic"/>
      <family val="2"/>
    </font>
    <font>
      <i/>
      <sz val="18"/>
      <color rgb="FF000059"/>
      <name val="Century Gothic"/>
      <family val="2"/>
    </font>
    <font>
      <b/>
      <sz val="18"/>
      <color rgb="FF16CBE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6CBE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9" fontId="17" fillId="0" borderId="1" xfId="3" applyFont="1" applyBorder="1" applyProtection="1"/>
    <xf numFmtId="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7" fontId="13" fillId="0" borderId="1" xfId="3" applyNumberFormat="1" applyFont="1" applyBorder="1" applyProtection="1"/>
    <xf numFmtId="165" fontId="9" fillId="0" borderId="1" xfId="0" applyNumberFormat="1" applyFont="1" applyBorder="1"/>
    <xf numFmtId="167" fontId="9" fillId="0" borderId="1" xfId="3" applyNumberFormat="1" applyFont="1" applyBorder="1" applyProtection="1"/>
    <xf numFmtId="167" fontId="17" fillId="3" borderId="1" xfId="3" applyNumberFormat="1" applyFont="1" applyFill="1" applyBorder="1" applyProtection="1"/>
    <xf numFmtId="165" fontId="9" fillId="3" borderId="1" xfId="0" applyNumberFormat="1" applyFont="1" applyFill="1" applyBorder="1"/>
    <xf numFmtId="9" fontId="17" fillId="3" borderId="1" xfId="3" applyFont="1" applyFill="1" applyBorder="1" applyProtection="1"/>
    <xf numFmtId="165" fontId="13" fillId="0" borderId="1" xfId="0" applyNumberFormat="1" applyFont="1" applyBorder="1"/>
    <xf numFmtId="0" fontId="7" fillId="0" borderId="0" xfId="0" applyFont="1"/>
    <xf numFmtId="0" fontId="14" fillId="0" borderId="0" xfId="0" applyFont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9" fontId="16" fillId="0" borderId="1" xfId="3" applyFont="1" applyBorder="1" applyProtection="1"/>
    <xf numFmtId="9" fontId="19" fillId="3" borderId="1" xfId="3" applyFont="1" applyFill="1" applyBorder="1" applyProtection="1"/>
    <xf numFmtId="9" fontId="18" fillId="0" borderId="1" xfId="3" applyFont="1" applyBorder="1" applyProtection="1"/>
    <xf numFmtId="0" fontId="20" fillId="0" borderId="0" xfId="0" applyFont="1"/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5" fontId="7" fillId="0" borderId="0" xfId="0" applyNumberFormat="1" applyFont="1"/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1" fillId="0" borderId="0" xfId="4" applyFont="1" applyFill="1" applyBorder="1" applyAlignment="1" applyProtection="1">
      <alignment horizontal="left" wrapText="1"/>
    </xf>
    <xf numFmtId="0" fontId="30" fillId="0" borderId="0" xfId="0" applyFont="1"/>
    <xf numFmtId="0" fontId="30" fillId="5" borderId="0" xfId="0" applyFont="1" applyFill="1"/>
    <xf numFmtId="0" fontId="10" fillId="5" borderId="0" xfId="0" applyFont="1" applyFill="1" applyAlignment="1">
      <alignment horizontal="center"/>
    </xf>
    <xf numFmtId="0" fontId="22" fillId="0" borderId="0" xfId="0" applyFont="1" applyAlignment="1">
      <alignment horizontal="center" vertical="center" wrapText="1"/>
    </xf>
    <xf numFmtId="168" fontId="35" fillId="0" borderId="0" xfId="1" applyNumberFormat="1" applyFont="1" applyProtection="1"/>
    <xf numFmtId="0" fontId="3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65" fontId="25" fillId="0" borderId="0" xfId="1" applyFont="1" applyFill="1" applyBorder="1" applyAlignment="1" applyProtection="1">
      <alignment vertical="top"/>
    </xf>
    <xf numFmtId="168" fontId="34" fillId="6" borderId="0" xfId="1" applyNumberFormat="1" applyFont="1" applyFill="1" applyAlignment="1" applyProtection="1">
      <protection locked="0"/>
    </xf>
    <xf numFmtId="165" fontId="22" fillId="0" borderId="0" xfId="1" applyFont="1" applyFill="1" applyBorder="1" applyProtection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169" fontId="25" fillId="0" borderId="0" xfId="0" applyNumberFormat="1" applyFont="1" applyAlignment="1">
      <alignment vertical="top"/>
    </xf>
    <xf numFmtId="169" fontId="22" fillId="0" borderId="0" xfId="0" applyNumberFormat="1" applyFont="1" applyAlignment="1">
      <alignment horizontal="center"/>
    </xf>
    <xf numFmtId="169" fontId="22" fillId="0" borderId="0" xfId="0" applyNumberFormat="1" applyFont="1"/>
    <xf numFmtId="169" fontId="8" fillId="0" borderId="0" xfId="1" applyNumberFormat="1" applyFont="1" applyAlignment="1" applyProtection="1">
      <alignment horizontal="center"/>
      <protection locked="0"/>
    </xf>
    <xf numFmtId="169" fontId="22" fillId="0" borderId="0" xfId="1" applyNumberFormat="1" applyFont="1" applyFill="1" applyBorder="1" applyProtection="1"/>
    <xf numFmtId="169" fontId="8" fillId="0" borderId="0" xfId="1" applyNumberFormat="1" applyFont="1" applyProtection="1">
      <protection locked="0"/>
    </xf>
    <xf numFmtId="169" fontId="25" fillId="0" borderId="0" xfId="1" applyNumberFormat="1" applyFont="1" applyProtection="1"/>
    <xf numFmtId="165" fontId="11" fillId="0" borderId="0" xfId="1" applyFont="1" applyBorder="1" applyAlignment="1" applyProtection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7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4" borderId="0" xfId="0" applyFont="1" applyFill="1"/>
    <xf numFmtId="0" fontId="39" fillId="4" borderId="0" xfId="0" applyFont="1" applyFill="1"/>
    <xf numFmtId="0" fontId="42" fillId="0" borderId="0" xfId="0" applyFont="1"/>
    <xf numFmtId="0" fontId="43" fillId="4" borderId="0" xfId="0" applyFont="1" applyFill="1" applyAlignment="1">
      <alignment horizontal="center" vertical="center" wrapText="1"/>
    </xf>
    <xf numFmtId="0" fontId="43" fillId="4" borderId="0" xfId="0" applyFont="1" applyFill="1" applyAlignment="1">
      <alignment horizontal="center" wrapText="1"/>
    </xf>
    <xf numFmtId="0" fontId="44" fillId="0" borderId="0" xfId="0" applyFont="1"/>
    <xf numFmtId="166" fontId="45" fillId="0" borderId="0" xfId="0" applyNumberFormat="1" applyFont="1"/>
    <xf numFmtId="2" fontId="7" fillId="0" borderId="0" xfId="0" applyNumberFormat="1" applyFont="1"/>
    <xf numFmtId="0" fontId="46" fillId="4" borderId="0" xfId="0" applyFont="1" applyFill="1"/>
    <xf numFmtId="165" fontId="47" fillId="4" borderId="0" xfId="1" applyFont="1" applyFill="1" applyBorder="1" applyAlignment="1" applyProtection="1">
      <alignment horizontal="left"/>
    </xf>
    <xf numFmtId="165" fontId="47" fillId="4" borderId="0" xfId="1" applyFont="1" applyFill="1" applyBorder="1" applyAlignment="1" applyProtection="1">
      <alignment horizontal="center"/>
    </xf>
    <xf numFmtId="0" fontId="47" fillId="0" borderId="0" xfId="0" applyFont="1"/>
    <xf numFmtId="0" fontId="45" fillId="0" borderId="0" xfId="0" applyFont="1"/>
    <xf numFmtId="165" fontId="39" fillId="0" borderId="0" xfId="1" applyFont="1" applyBorder="1" applyAlignment="1" applyProtection="1">
      <alignment horizontal="left"/>
    </xf>
    <xf numFmtId="165" fontId="7" fillId="0" borderId="0" xfId="1" applyFont="1" applyBorder="1" applyAlignment="1" applyProtection="1">
      <alignment horizontal="left"/>
    </xf>
    <xf numFmtId="165" fontId="7" fillId="0" borderId="0" xfId="1" applyFont="1" applyBorder="1" applyAlignment="1" applyProtection="1">
      <alignment horizontal="center"/>
    </xf>
    <xf numFmtId="0" fontId="48" fillId="0" borderId="0" xfId="4" applyFont="1" applyFill="1" applyBorder="1" applyAlignment="1" applyProtection="1">
      <alignment horizontal="left"/>
    </xf>
    <xf numFmtId="168" fontId="22" fillId="0" borderId="0" xfId="1" applyNumberFormat="1" applyFont="1" applyFill="1" applyBorder="1" applyProtection="1"/>
    <xf numFmtId="2" fontId="22" fillId="0" borderId="0" xfId="1" applyNumberFormat="1" applyFont="1" applyFill="1" applyBorder="1" applyAlignment="1" applyProtection="1">
      <alignment horizontal="center"/>
    </xf>
    <xf numFmtId="1" fontId="22" fillId="0" borderId="0" xfId="1" applyNumberFormat="1" applyFont="1" applyFill="1" applyBorder="1" applyAlignment="1" applyProtection="1">
      <alignment horizontal="center"/>
    </xf>
    <xf numFmtId="0" fontId="7" fillId="5" borderId="0" xfId="0" applyFont="1" applyFill="1"/>
    <xf numFmtId="0" fontId="12" fillId="5" borderId="0" xfId="0" applyFont="1" applyFill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165" fontId="49" fillId="5" borderId="0" xfId="0" applyNumberFormat="1" applyFont="1" applyFill="1" applyAlignment="1">
      <alignment horizontal="center"/>
    </xf>
    <xf numFmtId="10" fontId="49" fillId="5" borderId="0" xfId="3" applyNumberFormat="1" applyFont="1" applyFill="1" applyBorder="1" applyAlignment="1" applyProtection="1">
      <alignment horizontal="left"/>
    </xf>
    <xf numFmtId="0" fontId="49" fillId="5" borderId="0" xfId="3" applyNumberFormat="1" applyFont="1" applyFill="1" applyBorder="1" applyAlignment="1" applyProtection="1">
      <alignment horizontal="center"/>
    </xf>
    <xf numFmtId="165" fontId="49" fillId="0" borderId="0" xfId="0" applyNumberFormat="1" applyFont="1" applyAlignment="1">
      <alignment horizontal="center"/>
    </xf>
    <xf numFmtId="0" fontId="49" fillId="0" borderId="0" xfId="3" applyNumberFormat="1" applyFont="1" applyFill="1" applyBorder="1" applyAlignment="1" applyProtection="1">
      <alignment horizontal="center"/>
    </xf>
    <xf numFmtId="0" fontId="50" fillId="0" borderId="0" xfId="0" applyFont="1" applyAlignment="1">
      <alignment horizontal="center"/>
    </xf>
    <xf numFmtId="168" fontId="51" fillId="0" borderId="0" xfId="1" applyNumberFormat="1" applyFont="1" applyFill="1" applyBorder="1" applyProtection="1">
      <protection locked="0"/>
    </xf>
    <xf numFmtId="10" fontId="22" fillId="0" borderId="0" xfId="3" applyNumberFormat="1" applyFont="1" applyFill="1" applyBorder="1" applyAlignment="1" applyProtection="1">
      <alignment horizontal="center"/>
    </xf>
    <xf numFmtId="9" fontId="22" fillId="0" borderId="0" xfId="3" applyFont="1" applyFill="1" applyBorder="1" applyAlignment="1" applyProtection="1">
      <alignment horizontal="center"/>
    </xf>
    <xf numFmtId="0" fontId="12" fillId="0" borderId="0" xfId="0" applyFont="1" applyAlignment="1">
      <alignment vertical="center" wrapText="1"/>
    </xf>
    <xf numFmtId="171" fontId="6" fillId="0" borderId="0" xfId="1" applyNumberFormat="1" applyFont="1" applyFill="1" applyAlignment="1" applyProtection="1">
      <alignment horizontal="left" vertical="center"/>
    </xf>
    <xf numFmtId="170" fontId="25" fillId="0" borderId="0" xfId="0" applyNumberFormat="1" applyFont="1" applyAlignment="1">
      <alignment vertical="top"/>
    </xf>
    <xf numFmtId="0" fontId="32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3" fillId="5" borderId="0" xfId="0" applyFont="1" applyFill="1" applyAlignment="1">
      <alignment horizontal="center"/>
    </xf>
  </cellXfs>
  <cellStyles count="5">
    <cellStyle name="Hyperlänk" xfId="4" builtinId="8"/>
    <cellStyle name="Monétaire 2" xfId="2" xr:uid="{3C06511D-6F6A-48B5-BB38-A791AD28CF61}"/>
    <cellStyle name="Normal" xfId="0" builtinId="0"/>
    <cellStyle name="Procent" xfId="3" builtinId="5"/>
    <cellStyle name="Valuta" xfId="1" builtinId="4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000059"/>
      <color rgb="FF16CBE2"/>
      <color rgb="FFEAEAEA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102039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2141820</xdr:colOff>
      <xdr:row>8</xdr:row>
      <xdr:rowOff>238501</xdr:rowOff>
    </xdr:from>
    <xdr:to>
      <xdr:col>4</xdr:col>
      <xdr:colOff>1192679</xdr:colOff>
      <xdr:row>12</xdr:row>
      <xdr:rowOff>105544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097496" y="2591736"/>
          <a:ext cx="1202389" cy="1110896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525025</xdr:colOff>
      <xdr:row>9</xdr:row>
      <xdr:rowOff>49326</xdr:rowOff>
    </xdr:from>
    <xdr:to>
      <xdr:col>6</xdr:col>
      <xdr:colOff>1553191</xdr:colOff>
      <xdr:row>12</xdr:row>
      <xdr:rowOff>32800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554290" y="2682708"/>
          <a:ext cx="1028166" cy="94718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727498</xdr:colOff>
      <xdr:row>60</xdr:row>
      <xdr:rowOff>25066</xdr:rowOff>
    </xdr:from>
    <xdr:to>
      <xdr:col>4</xdr:col>
      <xdr:colOff>1276186</xdr:colOff>
      <xdr:row>62</xdr:row>
      <xdr:rowOff>182550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5763" y="15153007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22</xdr:row>
      <xdr:rowOff>68072</xdr:rowOff>
    </xdr:from>
    <xdr:to>
      <xdr:col>4</xdr:col>
      <xdr:colOff>170184</xdr:colOff>
      <xdr:row>24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602960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23</xdr:row>
      <xdr:rowOff>240009</xdr:rowOff>
    </xdr:from>
    <xdr:to>
      <xdr:col>5</xdr:col>
      <xdr:colOff>345291</xdr:colOff>
      <xdr:row>26</xdr:row>
      <xdr:rowOff>1097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90547" y="6638568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1731852</xdr:colOff>
      <xdr:row>22</xdr:row>
      <xdr:rowOff>71082</xdr:rowOff>
    </xdr:from>
    <xdr:to>
      <xdr:col>7</xdr:col>
      <xdr:colOff>182262</xdr:colOff>
      <xdr:row>25</xdr:row>
      <xdr:rowOff>0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07F3D27-50A2-4EF0-B73A-2F59609B886E}"/>
            </a:ext>
          </a:extLst>
        </xdr:cNvPr>
        <xdr:cNvSpPr/>
      </xdr:nvSpPr>
      <xdr:spPr>
        <a:xfrm>
          <a:off x="8810431" y="5826187"/>
          <a:ext cx="1999726" cy="60068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1739340</xdr:colOff>
      <xdr:row>37</xdr:row>
      <xdr:rowOff>45660</xdr:rowOff>
    </xdr:from>
    <xdr:to>
      <xdr:col>6</xdr:col>
      <xdr:colOff>200999</xdr:colOff>
      <xdr:row>39</xdr:row>
      <xdr:rowOff>159391</xdr:rowOff>
    </xdr:to>
    <xdr:sp macro="" textlink="">
      <xdr:nvSpPr>
        <xdr:cNvPr id="23" name="Rectangle : coins arrondis 22">
          <a:extLst>
            <a:ext uri="{FF2B5EF4-FFF2-40B4-BE49-F238E27FC236}">
              <a16:creationId xmlns:a16="http://schemas.microsoft.com/office/drawing/2014/main" id="{870F724A-A074-47A7-95C6-80BE84C601AE}"/>
            </a:ext>
          </a:extLst>
        </xdr:cNvPr>
        <xdr:cNvSpPr/>
      </xdr:nvSpPr>
      <xdr:spPr>
        <a:xfrm>
          <a:off x="7328274" y="8604153"/>
          <a:ext cx="2201622" cy="56196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500054</xdr:colOff>
      <xdr:row>51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51</xdr:row>
      <xdr:rowOff>48672</xdr:rowOff>
    </xdr:from>
    <xdr:to>
      <xdr:col>2</xdr:col>
      <xdr:colOff>103821</xdr:colOff>
      <xdr:row>53</xdr:row>
      <xdr:rowOff>156883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681861" y="13103525"/>
          <a:ext cx="1831225" cy="61247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1229832</xdr:colOff>
      <xdr:row>51</xdr:row>
      <xdr:rowOff>71082</xdr:rowOff>
    </xdr:from>
    <xdr:to>
      <xdr:col>4</xdr:col>
      <xdr:colOff>42192</xdr:colOff>
      <xdr:row>54</xdr:row>
      <xdr:rowOff>0</xdr:rowOff>
    </xdr:to>
    <xdr:sp macro="" textlink="">
      <xdr:nvSpPr>
        <xdr:cNvPr id="27" name="Rectangle : coins arrondis 26">
          <a:extLst>
            <a:ext uri="{FF2B5EF4-FFF2-40B4-BE49-F238E27FC236}">
              <a16:creationId xmlns:a16="http://schemas.microsoft.com/office/drawing/2014/main" id="{18AD8AE2-BFB2-4AE4-86BF-D5E0F3E5DF37}"/>
            </a:ext>
          </a:extLst>
        </xdr:cNvPr>
        <xdr:cNvSpPr/>
      </xdr:nvSpPr>
      <xdr:spPr>
        <a:xfrm>
          <a:off x="3639097" y="11361008"/>
          <a:ext cx="1992029" cy="615279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565752</xdr:colOff>
      <xdr:row>51</xdr:row>
      <xdr:rowOff>80210</xdr:rowOff>
    </xdr:from>
    <xdr:to>
      <xdr:col>4</xdr:col>
      <xdr:colOff>1077094</xdr:colOff>
      <xdr:row>54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1585055</xdr:colOff>
      <xdr:row>51</xdr:row>
      <xdr:rowOff>37466</xdr:rowOff>
    </xdr:from>
    <xdr:to>
      <xdr:col>6</xdr:col>
      <xdr:colOff>283115</xdr:colOff>
      <xdr:row>54</xdr:row>
      <xdr:rowOff>11207</xdr:rowOff>
    </xdr:to>
    <xdr:sp macro="" textlink="">
      <xdr:nvSpPr>
        <xdr:cNvPr id="32" name="Rectangle : coins arrondis 31">
          <a:extLst>
            <a:ext uri="{FF2B5EF4-FFF2-40B4-BE49-F238E27FC236}">
              <a16:creationId xmlns:a16="http://schemas.microsoft.com/office/drawing/2014/main" id="{FDAA5BAE-D3A5-42DC-872F-F6E257342424}"/>
            </a:ext>
          </a:extLst>
        </xdr:cNvPr>
        <xdr:cNvSpPr/>
      </xdr:nvSpPr>
      <xdr:spPr>
        <a:xfrm>
          <a:off x="7176790" y="11176113"/>
          <a:ext cx="2440825" cy="64609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51</xdr:row>
      <xdr:rowOff>160421</xdr:rowOff>
    </xdr:from>
    <xdr:to>
      <xdr:col>6</xdr:col>
      <xdr:colOff>1277174</xdr:colOff>
      <xdr:row>53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54741</xdr:colOff>
      <xdr:row>51</xdr:row>
      <xdr:rowOff>60134</xdr:rowOff>
    </xdr:from>
    <xdr:to>
      <xdr:col>7</xdr:col>
      <xdr:colOff>1624343</xdr:colOff>
      <xdr:row>53</xdr:row>
      <xdr:rowOff>175172</xdr:rowOff>
    </xdr:to>
    <xdr:sp macro="" textlink="">
      <xdr:nvSpPr>
        <xdr:cNvPr id="35" name="Rectangle : coins arrondis 34">
          <a:extLst>
            <a:ext uri="{FF2B5EF4-FFF2-40B4-BE49-F238E27FC236}">
              <a16:creationId xmlns:a16="http://schemas.microsoft.com/office/drawing/2014/main" id="{11D7525D-7E1F-47D8-B005-AD884B7A2504}"/>
            </a:ext>
          </a:extLst>
        </xdr:cNvPr>
        <xdr:cNvSpPr/>
      </xdr:nvSpPr>
      <xdr:spPr>
        <a:xfrm>
          <a:off x="11583275" y="12738237"/>
          <a:ext cx="1569602" cy="59676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1651865</xdr:colOff>
      <xdr:row>51</xdr:row>
      <xdr:rowOff>82288</xdr:rowOff>
    </xdr:from>
    <xdr:to>
      <xdr:col>10</xdr:col>
      <xdr:colOff>102275</xdr:colOff>
      <xdr:row>54</xdr:row>
      <xdr:rowOff>11206</xdr:rowOff>
    </xdr:to>
    <xdr:sp macro="" textlink="">
      <xdr:nvSpPr>
        <xdr:cNvPr id="37" name="Rectangle : coins arrondis 36">
          <a:extLst>
            <a:ext uri="{FF2B5EF4-FFF2-40B4-BE49-F238E27FC236}">
              <a16:creationId xmlns:a16="http://schemas.microsoft.com/office/drawing/2014/main" id="{A2C94E17-C99B-4779-8F7E-0CBB43C1ECD5}"/>
            </a:ext>
          </a:extLst>
        </xdr:cNvPr>
        <xdr:cNvSpPr/>
      </xdr:nvSpPr>
      <xdr:spPr>
        <a:xfrm>
          <a:off x="14877382" y="12760391"/>
          <a:ext cx="1526876" cy="59676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8</xdr:col>
      <xdr:colOff>649944</xdr:colOff>
      <xdr:row>51</xdr:row>
      <xdr:rowOff>160421</xdr:rowOff>
    </xdr:from>
    <xdr:to>
      <xdr:col>8</xdr:col>
      <xdr:colOff>1096586</xdr:colOff>
      <xdr:row>53</xdr:row>
      <xdr:rowOff>106886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430014</xdr:colOff>
      <xdr:row>75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39279" y="17143787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75</xdr:row>
      <xdr:rowOff>59876</xdr:rowOff>
    </xdr:from>
    <xdr:to>
      <xdr:col>2</xdr:col>
      <xdr:colOff>103821</xdr:colOff>
      <xdr:row>77</xdr:row>
      <xdr:rowOff>179294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81861" y="17047994"/>
          <a:ext cx="1831225" cy="60127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54741</xdr:colOff>
      <xdr:row>75</xdr:row>
      <xdr:rowOff>48670</xdr:rowOff>
    </xdr:from>
    <xdr:to>
      <xdr:col>6</xdr:col>
      <xdr:colOff>34395</xdr:colOff>
      <xdr:row>77</xdr:row>
      <xdr:rowOff>168088</xdr:rowOff>
    </xdr:to>
    <xdr:sp macro="" textlink="">
      <xdr:nvSpPr>
        <xdr:cNvPr id="53" name="Rectangle : coins arrondis 52">
          <a:extLst>
            <a:ext uri="{FF2B5EF4-FFF2-40B4-BE49-F238E27FC236}">
              <a16:creationId xmlns:a16="http://schemas.microsoft.com/office/drawing/2014/main" id="{07783ABD-8793-4AE3-AF91-25ABF5E45A09}"/>
            </a:ext>
          </a:extLst>
        </xdr:cNvPr>
        <xdr:cNvSpPr/>
      </xdr:nvSpPr>
      <xdr:spPr>
        <a:xfrm>
          <a:off x="7773275" y="18573153"/>
          <a:ext cx="1851810" cy="601142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54743</xdr:colOff>
      <xdr:row>75</xdr:row>
      <xdr:rowOff>47640</xdr:rowOff>
    </xdr:from>
    <xdr:to>
      <xdr:col>8</xdr:col>
      <xdr:colOff>81411</xdr:colOff>
      <xdr:row>77</xdr:row>
      <xdr:rowOff>167058</xdr:rowOff>
    </xdr:to>
    <xdr:sp macro="" textlink="">
      <xdr:nvSpPr>
        <xdr:cNvPr id="56" name="Rectangle : coins arrondis 55">
          <a:extLst>
            <a:ext uri="{FF2B5EF4-FFF2-40B4-BE49-F238E27FC236}">
              <a16:creationId xmlns:a16="http://schemas.microsoft.com/office/drawing/2014/main" id="{3ECDABE5-9B53-4C9B-BE1B-7C6BC9E3624D}"/>
            </a:ext>
          </a:extLst>
        </xdr:cNvPr>
        <xdr:cNvSpPr/>
      </xdr:nvSpPr>
      <xdr:spPr>
        <a:xfrm>
          <a:off x="11583277" y="18572123"/>
          <a:ext cx="1723651" cy="601142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1598662</xdr:colOff>
      <xdr:row>75</xdr:row>
      <xdr:rowOff>48154</xdr:rowOff>
    </xdr:from>
    <xdr:to>
      <xdr:col>10</xdr:col>
      <xdr:colOff>49072</xdr:colOff>
      <xdr:row>77</xdr:row>
      <xdr:rowOff>167572</xdr:rowOff>
    </xdr:to>
    <xdr:sp macro="" textlink="">
      <xdr:nvSpPr>
        <xdr:cNvPr id="57" name="Rectangle : coins arrondis 56">
          <a:extLst>
            <a:ext uri="{FF2B5EF4-FFF2-40B4-BE49-F238E27FC236}">
              <a16:creationId xmlns:a16="http://schemas.microsoft.com/office/drawing/2014/main" id="{B7BD6F56-4CC2-441B-9501-4D4BAA565B45}"/>
            </a:ext>
          </a:extLst>
        </xdr:cNvPr>
        <xdr:cNvSpPr/>
      </xdr:nvSpPr>
      <xdr:spPr>
        <a:xfrm>
          <a:off x="14824179" y="18572637"/>
          <a:ext cx="1526876" cy="601142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661147</xdr:colOff>
      <xdr:row>75</xdr:row>
      <xdr:rowOff>138008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68618" y="17148537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642927</xdr:colOff>
      <xdr:row>75</xdr:row>
      <xdr:rowOff>178081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34662" y="1718861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795327</xdr:colOff>
      <xdr:row>75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29827" y="17172921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57</xdr:row>
      <xdr:rowOff>168088</xdr:rowOff>
    </xdr:from>
    <xdr:to>
      <xdr:col>8</xdr:col>
      <xdr:colOff>1725705</xdr:colOff>
      <xdr:row>65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100852</xdr:colOff>
      <xdr:row>59</xdr:row>
      <xdr:rowOff>190500</xdr:rowOff>
    </xdr:from>
    <xdr:to>
      <xdr:col>6</xdr:col>
      <xdr:colOff>751727</xdr:colOff>
      <xdr:row>63</xdr:row>
      <xdr:rowOff>37539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1881" y="15105529"/>
          <a:ext cx="647700" cy="676275"/>
        </a:xfrm>
        <a:prstGeom prst="rect">
          <a:avLst/>
        </a:prstGeom>
      </xdr:spPr>
    </xdr:pic>
    <xdr:clientData/>
  </xdr:twoCellAnchor>
  <xdr:twoCellAnchor>
    <xdr:from>
      <xdr:col>4</xdr:col>
      <xdr:colOff>858185</xdr:colOff>
      <xdr:row>12</xdr:row>
      <xdr:rowOff>75263</xdr:rowOff>
    </xdr:from>
    <xdr:to>
      <xdr:col>4</xdr:col>
      <xdr:colOff>1112638</xdr:colOff>
      <xdr:row>13</xdr:row>
      <xdr:rowOff>207155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A16B9F91-522F-44E7-B5F9-AD2342BDD16C}"/>
            </a:ext>
          </a:extLst>
        </xdr:cNvPr>
        <xdr:cNvSpPr/>
      </xdr:nvSpPr>
      <xdr:spPr>
        <a:xfrm rot="20531433">
          <a:off x="6965391" y="3672351"/>
          <a:ext cx="254453" cy="479275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93273</xdr:colOff>
      <xdr:row>13</xdr:row>
      <xdr:rowOff>107978</xdr:rowOff>
    </xdr:from>
    <xdr:ext cx="378950" cy="372327"/>
    <xdr:pic>
      <xdr:nvPicPr>
        <xdr:cNvPr id="13" name="Image 12">
          <a:extLst>
            <a:ext uri="{FF2B5EF4-FFF2-40B4-BE49-F238E27FC236}">
              <a16:creationId xmlns:a16="http://schemas.microsoft.com/office/drawing/2014/main" id="{0B2172D7-033A-4A26-87C1-D080386C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42923" y="4156103"/>
          <a:ext cx="378950" cy="372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1026126</xdr:colOff>
      <xdr:row>12</xdr:row>
      <xdr:rowOff>127138</xdr:rowOff>
    </xdr:from>
    <xdr:ext cx="361905" cy="371429"/>
    <xdr:pic>
      <xdr:nvPicPr>
        <xdr:cNvPr id="14" name="Image 13">
          <a:extLst>
            <a:ext uri="{FF2B5EF4-FFF2-40B4-BE49-F238E27FC236}">
              <a16:creationId xmlns:a16="http://schemas.microsoft.com/office/drawing/2014/main" id="{DA1F2DCA-E43D-4D81-A8A2-82B26080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98038" y="3825079"/>
          <a:ext cx="361905" cy="371429"/>
        </a:xfrm>
        <a:prstGeom prst="rect">
          <a:avLst/>
        </a:prstGeom>
      </xdr:spPr>
    </xdr:pic>
    <xdr:clientData/>
  </xdr:oneCellAnchor>
  <xdr:twoCellAnchor>
    <xdr:from>
      <xdr:col>6</xdr:col>
      <xdr:colOff>1098181</xdr:colOff>
      <xdr:row>12</xdr:row>
      <xdr:rowOff>78440</xdr:rowOff>
    </xdr:from>
    <xdr:to>
      <xdr:col>6</xdr:col>
      <xdr:colOff>1343109</xdr:colOff>
      <xdr:row>13</xdr:row>
      <xdr:rowOff>210332</xdr:rowOff>
    </xdr:to>
    <xdr:sp macro="" textlink="">
      <xdr:nvSpPr>
        <xdr:cNvPr id="16" name="Flèche : bas 15">
          <a:extLst>
            <a:ext uri="{FF2B5EF4-FFF2-40B4-BE49-F238E27FC236}">
              <a16:creationId xmlns:a16="http://schemas.microsoft.com/office/drawing/2014/main" id="{4BB9FE49-7A1F-43E3-8327-33B415EFA426}"/>
            </a:ext>
          </a:extLst>
        </xdr:cNvPr>
        <xdr:cNvSpPr/>
      </xdr:nvSpPr>
      <xdr:spPr>
        <a:xfrm rot="20737636">
          <a:off x="11127446" y="3675528"/>
          <a:ext cx="244928" cy="479275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582705</xdr:colOff>
      <xdr:row>12</xdr:row>
      <xdr:rowOff>11206</xdr:rowOff>
    </xdr:from>
    <xdr:to>
      <xdr:col>10</xdr:col>
      <xdr:colOff>78441</xdr:colOff>
      <xdr:row>15</xdr:row>
      <xdr:rowOff>100853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53B1C29-C2BD-20DD-6F76-295740329480}"/>
            </a:ext>
          </a:extLst>
        </xdr:cNvPr>
        <xdr:cNvSpPr/>
      </xdr:nvSpPr>
      <xdr:spPr>
        <a:xfrm>
          <a:off x="13671176" y="3664324"/>
          <a:ext cx="2577353" cy="952500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1718125</xdr:colOff>
      <xdr:row>86</xdr:row>
      <xdr:rowOff>224117</xdr:rowOff>
    </xdr:from>
    <xdr:ext cx="260744" cy="256187"/>
    <xdr:pic>
      <xdr:nvPicPr>
        <xdr:cNvPr id="18" name="Image 17">
          <a:extLst>
            <a:ext uri="{FF2B5EF4-FFF2-40B4-BE49-F238E27FC236}">
              <a16:creationId xmlns:a16="http://schemas.microsoft.com/office/drawing/2014/main" id="{F606FC3C-6CC3-487C-BE0B-275BF3A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25596" y="20394705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1014920</xdr:colOff>
      <xdr:row>85</xdr:row>
      <xdr:rowOff>26286</xdr:rowOff>
    </xdr:from>
    <xdr:ext cx="361905" cy="371429"/>
    <xdr:pic>
      <xdr:nvPicPr>
        <xdr:cNvPr id="20" name="Image 19">
          <a:extLst>
            <a:ext uri="{FF2B5EF4-FFF2-40B4-BE49-F238E27FC236}">
              <a16:creationId xmlns:a16="http://schemas.microsoft.com/office/drawing/2014/main" id="{585F827F-7E70-4BD9-9B9D-E17EBD18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86832" y="21989815"/>
          <a:ext cx="361905" cy="371429"/>
        </a:xfrm>
        <a:prstGeom prst="rect">
          <a:avLst/>
        </a:prstGeom>
      </xdr:spPr>
    </xdr:pic>
    <xdr:clientData/>
  </xdr:oneCellAnchor>
  <xdr:twoCellAnchor>
    <xdr:from>
      <xdr:col>8</xdr:col>
      <xdr:colOff>336172</xdr:colOff>
      <xdr:row>84</xdr:row>
      <xdr:rowOff>179293</xdr:rowOff>
    </xdr:from>
    <xdr:to>
      <xdr:col>10</xdr:col>
      <xdr:colOff>112058</xdr:colOff>
      <xdr:row>90</xdr:row>
      <xdr:rowOff>168087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8DA25B8-57C3-4A3A-9EBA-895DC0E16580}"/>
            </a:ext>
          </a:extLst>
        </xdr:cNvPr>
        <xdr:cNvSpPr/>
      </xdr:nvSpPr>
      <xdr:spPr>
        <a:xfrm>
          <a:off x="13043643" y="19901646"/>
          <a:ext cx="2857503" cy="1355912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1724848</xdr:colOff>
      <xdr:row>88</xdr:row>
      <xdr:rowOff>208431</xdr:rowOff>
    </xdr:from>
    <xdr:ext cx="260744" cy="256187"/>
    <xdr:pic>
      <xdr:nvPicPr>
        <xdr:cNvPr id="22" name="Image 21">
          <a:extLst>
            <a:ext uri="{FF2B5EF4-FFF2-40B4-BE49-F238E27FC236}">
              <a16:creationId xmlns:a16="http://schemas.microsoft.com/office/drawing/2014/main" id="{D4AD930B-43D8-4B90-A48F-70B4F8C7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14432319" y="20838460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437029</xdr:colOff>
      <xdr:row>22</xdr:row>
      <xdr:rowOff>123263</xdr:rowOff>
    </xdr:from>
    <xdr:to>
      <xdr:col>2</xdr:col>
      <xdr:colOff>963706</xdr:colOff>
      <xdr:row>24</xdr:row>
      <xdr:rowOff>145675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6DC58AA1-58EA-6C6B-724A-9ACD55D41A5F}"/>
            </a:ext>
          </a:extLst>
        </xdr:cNvPr>
        <xdr:cNvSpPr/>
      </xdr:nvSpPr>
      <xdr:spPr>
        <a:xfrm>
          <a:off x="2846294" y="6084792"/>
          <a:ext cx="526677" cy="526677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432546</xdr:colOff>
      <xdr:row>25</xdr:row>
      <xdr:rowOff>96369</xdr:rowOff>
    </xdr:from>
    <xdr:to>
      <xdr:col>2</xdr:col>
      <xdr:colOff>959223</xdr:colOff>
      <xdr:row>27</xdr:row>
      <xdr:rowOff>152399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12C7F766-0123-46E5-80D8-7D0B3B344669}"/>
            </a:ext>
          </a:extLst>
        </xdr:cNvPr>
        <xdr:cNvSpPr/>
      </xdr:nvSpPr>
      <xdr:spPr>
        <a:xfrm>
          <a:off x="2841811" y="6775075"/>
          <a:ext cx="526677" cy="526677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1359463</xdr:colOff>
      <xdr:row>25</xdr:row>
      <xdr:rowOff>63589</xdr:rowOff>
    </xdr:from>
    <xdr:to>
      <xdr:col>4</xdr:col>
      <xdr:colOff>188114</xdr:colOff>
      <xdr:row>27</xdr:row>
      <xdr:rowOff>210938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886F9E39-60CF-467C-A4B0-4EA35108E4B1}"/>
            </a:ext>
          </a:extLst>
        </xdr:cNvPr>
        <xdr:cNvSpPr/>
      </xdr:nvSpPr>
      <xdr:spPr>
        <a:xfrm>
          <a:off x="3768728" y="6742295"/>
          <a:ext cx="2011121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1728324</xdr:colOff>
      <xdr:row>25</xdr:row>
      <xdr:rowOff>66363</xdr:rowOff>
    </xdr:from>
    <xdr:to>
      <xdr:col>7</xdr:col>
      <xdr:colOff>178734</xdr:colOff>
      <xdr:row>28</xdr:row>
      <xdr:rowOff>22411</xdr:rowOff>
    </xdr:to>
    <xdr:sp macro="" textlink="">
      <xdr:nvSpPr>
        <xdr:cNvPr id="41" name="Rectangle : coins arrondis 40">
          <a:extLst>
            <a:ext uri="{FF2B5EF4-FFF2-40B4-BE49-F238E27FC236}">
              <a16:creationId xmlns:a16="http://schemas.microsoft.com/office/drawing/2014/main" id="{A567695A-E7A7-4112-92C1-798AECE54251}"/>
            </a:ext>
          </a:extLst>
        </xdr:cNvPr>
        <xdr:cNvSpPr/>
      </xdr:nvSpPr>
      <xdr:spPr>
        <a:xfrm>
          <a:off x="9314706" y="6745069"/>
          <a:ext cx="2260410" cy="1491254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683558</xdr:colOff>
      <xdr:row>37</xdr:row>
      <xdr:rowOff>112057</xdr:rowOff>
    </xdr:from>
    <xdr:to>
      <xdr:col>4</xdr:col>
      <xdr:colOff>1210235</xdr:colOff>
      <xdr:row>39</xdr:row>
      <xdr:rowOff>134469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1D2F0FC7-1165-41D3-8199-5DAF53C56C8C}"/>
            </a:ext>
          </a:extLst>
        </xdr:cNvPr>
        <xdr:cNvSpPr/>
      </xdr:nvSpPr>
      <xdr:spPr>
        <a:xfrm>
          <a:off x="6398558" y="9446557"/>
          <a:ext cx="526677" cy="493059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667869</xdr:colOff>
      <xdr:row>40</xdr:row>
      <xdr:rowOff>85165</xdr:rowOff>
    </xdr:from>
    <xdr:to>
      <xdr:col>4</xdr:col>
      <xdr:colOff>1194546</xdr:colOff>
      <xdr:row>42</xdr:row>
      <xdr:rowOff>141195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D5DEF259-2D16-4BDC-909D-6AB7BD2F5CF3}"/>
            </a:ext>
          </a:extLst>
        </xdr:cNvPr>
        <xdr:cNvSpPr/>
      </xdr:nvSpPr>
      <xdr:spPr>
        <a:xfrm>
          <a:off x="6382869" y="10103224"/>
          <a:ext cx="526677" cy="504265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1725705</xdr:colOff>
      <xdr:row>40</xdr:row>
      <xdr:rowOff>63589</xdr:rowOff>
    </xdr:from>
    <xdr:to>
      <xdr:col>6</xdr:col>
      <xdr:colOff>188113</xdr:colOff>
      <xdr:row>42</xdr:row>
      <xdr:rowOff>210938</xdr:rowOff>
    </xdr:to>
    <xdr:sp macro="" textlink="">
      <xdr:nvSpPr>
        <xdr:cNvPr id="44" name="Rectangle : coins arrondis 43">
          <a:extLst>
            <a:ext uri="{FF2B5EF4-FFF2-40B4-BE49-F238E27FC236}">
              <a16:creationId xmlns:a16="http://schemas.microsoft.com/office/drawing/2014/main" id="{D638C771-5D35-4152-9580-6AD25839328A}"/>
            </a:ext>
          </a:extLst>
        </xdr:cNvPr>
        <xdr:cNvSpPr/>
      </xdr:nvSpPr>
      <xdr:spPr>
        <a:xfrm>
          <a:off x="7440705" y="10081648"/>
          <a:ext cx="2205173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1871383</xdr:colOff>
      <xdr:row>1</xdr:row>
      <xdr:rowOff>67235</xdr:rowOff>
    </xdr:from>
    <xdr:ext cx="5973238" cy="941412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584D1C90-02AB-4088-9D82-9BC4B40BAE07}"/>
            </a:ext>
          </a:extLst>
        </xdr:cNvPr>
        <xdr:cNvSpPr/>
      </xdr:nvSpPr>
      <xdr:spPr>
        <a:xfrm>
          <a:off x="5647765" y="257735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 editAs="oneCell">
    <xdr:from>
      <xdr:col>8</xdr:col>
      <xdr:colOff>885265</xdr:colOff>
      <xdr:row>0</xdr:row>
      <xdr:rowOff>78441</xdr:rowOff>
    </xdr:from>
    <xdr:to>
      <xdr:col>10</xdr:col>
      <xdr:colOff>206773</xdr:colOff>
      <xdr:row>2</xdr:row>
      <xdr:rowOff>559450</xdr:rowOff>
    </xdr:to>
    <xdr:pic>
      <xdr:nvPicPr>
        <xdr:cNvPr id="38" name="Picture 66">
          <a:extLst>
            <a:ext uri="{FF2B5EF4-FFF2-40B4-BE49-F238E27FC236}">
              <a16:creationId xmlns:a16="http://schemas.microsoft.com/office/drawing/2014/main" id="{C9AEE107-7786-474E-B688-83860B5D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09059" y="78441"/>
          <a:ext cx="2649655" cy="903658"/>
        </a:xfrm>
        <a:prstGeom prst="rect">
          <a:avLst/>
        </a:prstGeom>
      </xdr:spPr>
    </xdr:pic>
    <xdr:clientData/>
  </xdr:twoCellAnchor>
  <xdr:twoCellAnchor>
    <xdr:from>
      <xdr:col>3</xdr:col>
      <xdr:colOff>105881</xdr:colOff>
      <xdr:row>75</xdr:row>
      <xdr:rowOff>55396</xdr:rowOff>
    </xdr:from>
    <xdr:to>
      <xdr:col>3</xdr:col>
      <xdr:colOff>1937106</xdr:colOff>
      <xdr:row>77</xdr:row>
      <xdr:rowOff>163607</xdr:rowOff>
    </xdr:to>
    <xdr:sp macro="" textlink="">
      <xdr:nvSpPr>
        <xdr:cNvPr id="46" name="Rectangle : coins arrondis 45">
          <a:extLst>
            <a:ext uri="{FF2B5EF4-FFF2-40B4-BE49-F238E27FC236}">
              <a16:creationId xmlns:a16="http://schemas.microsoft.com/office/drawing/2014/main" id="{CAD7F78C-3D2C-476E-9FA2-4F77C09A2812}"/>
            </a:ext>
          </a:extLst>
        </xdr:cNvPr>
        <xdr:cNvSpPr/>
      </xdr:nvSpPr>
      <xdr:spPr>
        <a:xfrm>
          <a:off x="3882263" y="19105396"/>
          <a:ext cx="1831225" cy="61247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1:Z382"/>
  <sheetViews>
    <sheetView showGridLines="0" tabSelected="1" zoomScale="85" zoomScaleNormal="85" workbookViewId="0">
      <selection activeCell="D24" sqref="D24"/>
    </sheetView>
  </sheetViews>
  <sheetFormatPr defaultColWidth="11.42578125" defaultRowHeight="14.45"/>
  <cols>
    <col min="2" max="2" width="24.7109375" customWidth="1"/>
    <col min="3" max="3" width="20.5703125" customWidth="1"/>
    <col min="4" max="4" width="30.85546875" customWidth="1"/>
    <col min="5" max="5" width="28" customWidth="1"/>
    <col min="6" max="6" width="28.140625" customWidth="1"/>
    <col min="7" max="7" width="29.140625" customWidth="1"/>
    <col min="8" max="8" width="27" customWidth="1"/>
    <col min="9" max="9" width="26.140625" customWidth="1"/>
    <col min="10" max="10" width="23.7109375" customWidth="1"/>
    <col min="11" max="11" width="16.85546875" bestFit="1" customWidth="1"/>
    <col min="12" max="12" width="23.5703125" customWidth="1"/>
  </cols>
  <sheetData>
    <row r="1" spans="1:2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48.95">
      <c r="A3" s="11"/>
      <c r="B3" s="11"/>
      <c r="C3" s="11"/>
      <c r="D3" s="59"/>
      <c r="E3" s="11"/>
      <c r="F3" s="29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32.1">
      <c r="A4" s="11"/>
      <c r="B4" s="60"/>
      <c r="C4" s="60"/>
      <c r="D4" s="61"/>
      <c r="E4" s="11"/>
      <c r="F4" s="30" t="s">
        <v>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>
      <c r="A5" s="62"/>
      <c r="B5" s="63"/>
      <c r="C5" s="63"/>
      <c r="D5" s="6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9.5">
      <c r="A6" s="62"/>
      <c r="B6" s="63"/>
      <c r="C6" s="63"/>
      <c r="D6" s="60"/>
      <c r="E6" s="11"/>
      <c r="F6" s="31" t="s">
        <v>1</v>
      </c>
      <c r="G6" s="11"/>
      <c r="H6" s="6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0.45">
      <c r="A7" s="62"/>
      <c r="B7" s="65"/>
      <c r="C7" s="66"/>
      <c r="D7" s="60"/>
      <c r="E7" s="11"/>
      <c r="F7" s="11"/>
      <c r="G7" s="11"/>
      <c r="H7" s="67"/>
      <c r="I7" s="68"/>
      <c r="J7" s="69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32" customFormat="1" ht="21.6">
      <c r="A8" s="70"/>
      <c r="B8" s="71"/>
      <c r="C8" s="72"/>
      <c r="D8" s="73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1:26" s="32" customFormat="1" ht="21.6">
      <c r="A9" s="70"/>
      <c r="B9" s="71"/>
      <c r="C9" s="72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spans="1:26" s="32" customFormat="1" ht="21.6">
      <c r="A10" s="70"/>
      <c r="B10" s="71"/>
      <c r="C10" s="72"/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ht="36">
      <c r="A11" s="11"/>
      <c r="B11" s="60"/>
      <c r="C11" s="75"/>
      <c r="D11" s="54" t="s">
        <v>2</v>
      </c>
      <c r="E11" s="95">
        <v>24.074999999999999</v>
      </c>
      <c r="F11" s="2">
        <v>0.3</v>
      </c>
      <c r="G11" s="3">
        <f>ROUNDUP(E11-(E11*F11),2)</f>
        <v>16.860000000000003</v>
      </c>
      <c r="H11" s="33" t="s">
        <v>3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8">
      <c r="A12" s="11"/>
      <c r="B12" s="11"/>
      <c r="C12" s="76"/>
      <c r="D12" s="77"/>
      <c r="E12" s="11"/>
      <c r="F12" s="11"/>
      <c r="G12" s="11"/>
      <c r="H12" s="78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7.75" customHeight="1">
      <c r="A13" s="11"/>
      <c r="B13" s="11"/>
      <c r="C13" s="76"/>
      <c r="D13" s="77"/>
      <c r="E13" s="11"/>
      <c r="F13" s="44" t="s">
        <v>4</v>
      </c>
      <c r="G13" s="11"/>
      <c r="H13" s="78"/>
      <c r="I13" s="97" t="s">
        <v>5</v>
      </c>
      <c r="J13" s="97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7.45">
      <c r="A14" s="11"/>
      <c r="B14" s="11"/>
      <c r="C14" s="11"/>
      <c r="D14" s="11"/>
      <c r="E14" s="11"/>
      <c r="F14" s="11"/>
      <c r="G14" s="11"/>
      <c r="H14" s="11"/>
      <c r="I14" s="4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2.5">
      <c r="A15" s="11"/>
      <c r="B15" s="11"/>
      <c r="C15" s="11"/>
      <c r="D15" s="11"/>
      <c r="E15" s="49">
        <f>E11*I15</f>
        <v>263.58513749999997</v>
      </c>
      <c r="F15" s="11"/>
      <c r="G15" s="48">
        <f>I15*G11</f>
        <v>184.59171000000001</v>
      </c>
      <c r="H15" s="11"/>
      <c r="I15" s="96">
        <v>10.948499999999999</v>
      </c>
      <c r="J15" s="41">
        <v>1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35.25" customHeight="1">
      <c r="A19" s="11"/>
      <c r="B19" s="11"/>
      <c r="C19" s="100" t="s">
        <v>6</v>
      </c>
      <c r="D19" s="100"/>
      <c r="E19" s="100"/>
      <c r="F19" s="100"/>
      <c r="G19" s="100"/>
      <c r="H19" s="100"/>
      <c r="I19" s="10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8" customHeight="1">
      <c r="A20" s="11"/>
      <c r="B20" s="11"/>
      <c r="C20" s="37"/>
      <c r="D20" s="37"/>
      <c r="E20" s="37"/>
      <c r="F20" s="37"/>
      <c r="G20" s="37"/>
      <c r="H20" s="37"/>
      <c r="I20" s="37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7.45">
      <c r="A22" s="11"/>
      <c r="B22" s="11"/>
      <c r="C22" s="11"/>
      <c r="D22" s="26" t="s">
        <v>7</v>
      </c>
      <c r="E22" s="11"/>
      <c r="F22" s="11"/>
      <c r="G22" s="21" t="s">
        <v>8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2.5">
      <c r="A24" s="11"/>
      <c r="B24" s="11"/>
      <c r="C24" s="26" t="s">
        <v>9</v>
      </c>
      <c r="D24" s="50"/>
      <c r="E24" s="11"/>
      <c r="F24" s="11"/>
      <c r="G24" s="51">
        <f>(G27*I15)/J15</f>
        <v>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2.5">
      <c r="A27" s="11"/>
      <c r="B27" s="11"/>
      <c r="C27" s="21" t="s">
        <v>10</v>
      </c>
      <c r="D27" s="38">
        <f>(D24*J15)/I15</f>
        <v>0</v>
      </c>
      <c r="E27" s="11"/>
      <c r="F27" s="11"/>
      <c r="G27" s="43">
        <f>IF(D27/4&gt;50000,50000,D27/4)</f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2.5" customHeight="1">
      <c r="A33" s="11"/>
      <c r="B33" s="11"/>
      <c r="C33" s="100" t="s">
        <v>11</v>
      </c>
      <c r="D33" s="100"/>
      <c r="E33" s="100"/>
      <c r="F33" s="100"/>
      <c r="G33" s="100"/>
      <c r="H33" s="100"/>
      <c r="I33" s="10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" customHeight="1">
      <c r="A34" s="11"/>
      <c r="B34" s="11"/>
      <c r="C34" s="11"/>
      <c r="D34" s="11"/>
      <c r="E34" s="11"/>
      <c r="F34" s="27" t="s">
        <v>12</v>
      </c>
      <c r="G34" s="28"/>
      <c r="H34" s="28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8">
      <c r="A35" s="11"/>
      <c r="B35" s="11"/>
      <c r="C35" s="11"/>
      <c r="D35" s="11"/>
      <c r="E35" s="11"/>
      <c r="F35" s="28"/>
      <c r="G35" s="28"/>
      <c r="H35" s="28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7.45">
      <c r="A37" s="11"/>
      <c r="B37" s="11"/>
      <c r="C37" s="11"/>
      <c r="D37" s="11"/>
      <c r="E37" s="11"/>
      <c r="F37" s="26" t="s">
        <v>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9.5">
      <c r="A39" s="11"/>
      <c r="B39" s="11"/>
      <c r="C39" s="11"/>
      <c r="D39" s="11"/>
      <c r="E39" s="26" t="s">
        <v>9</v>
      </c>
      <c r="F39" s="52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6">
      <c r="A41" s="11"/>
      <c r="B41" s="11"/>
      <c r="C41" s="11"/>
      <c r="D41" s="11"/>
      <c r="E41" s="11"/>
      <c r="F41" s="2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9.5">
      <c r="A42" s="11"/>
      <c r="B42" s="11"/>
      <c r="C42" s="11"/>
      <c r="D42" s="11"/>
      <c r="E42" s="21" t="s">
        <v>10</v>
      </c>
      <c r="F42" s="38">
        <f>F39/I15</f>
        <v>0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>
      <c r="A44" s="11"/>
      <c r="B44" s="11"/>
      <c r="C44" s="11"/>
      <c r="D44" s="11"/>
      <c r="E44" s="11"/>
      <c r="F44" s="39" t="str">
        <f>IF(F42&lt;50,"Angivet belopp är under minimigränsen",IF(F42&gt;50000,"Angivet belopp överstiger maxgränsen",IF(F42&gt;G27,"Angivet belopp överstiger maxgransen","")))</f>
        <v>Angivet belopp är under minimigränsen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2.5" customHeight="1">
      <c r="A47" s="11"/>
      <c r="B47" s="11"/>
      <c r="C47" s="100" t="s">
        <v>14</v>
      </c>
      <c r="D47" s="100"/>
      <c r="E47" s="100"/>
      <c r="F47" s="100"/>
      <c r="G47" s="100"/>
      <c r="H47" s="100"/>
      <c r="I47" s="10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2.5" customHeight="1">
      <c r="A48" s="11"/>
      <c r="B48" s="11"/>
      <c r="C48" s="37"/>
      <c r="D48" s="37"/>
      <c r="E48" s="37"/>
      <c r="F48" s="11"/>
      <c r="G48" s="37"/>
      <c r="H48" s="37"/>
      <c r="I48" s="37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7.45">
      <c r="A50" s="11"/>
      <c r="B50" s="45" t="s">
        <v>15</v>
      </c>
      <c r="C50" s="11"/>
      <c r="D50" s="21" t="s">
        <v>16</v>
      </c>
      <c r="E50" s="11"/>
      <c r="F50" s="21" t="s">
        <v>17</v>
      </c>
      <c r="G50" s="11"/>
      <c r="H50" s="21" t="s">
        <v>18</v>
      </c>
      <c r="I50" s="11"/>
      <c r="J50" s="21" t="s">
        <v>19</v>
      </c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7.45">
      <c r="A51" s="11"/>
      <c r="B51" s="55" t="s">
        <v>20</v>
      </c>
      <c r="C51" s="11"/>
      <c r="D51" s="22" t="s">
        <v>21</v>
      </c>
      <c r="E51" s="11"/>
      <c r="F51" s="22" t="s">
        <v>22</v>
      </c>
      <c r="G51" s="11"/>
      <c r="H51" s="21" t="s">
        <v>23</v>
      </c>
      <c r="I51" s="11"/>
      <c r="J51" s="21" t="s">
        <v>24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22.5">
      <c r="A53" s="11"/>
      <c r="B53" s="79">
        <f>IF(F42&gt;G27,G27,F42)</f>
        <v>0</v>
      </c>
      <c r="C53" s="11"/>
      <c r="D53" s="80">
        <f>+B53/G11</f>
        <v>0</v>
      </c>
      <c r="E53" s="11"/>
      <c r="F53" s="81">
        <f>ROUNDDOWN(D53/10,0)</f>
        <v>0</v>
      </c>
      <c r="G53" s="11"/>
      <c r="H53" s="80">
        <f>+D53+F53</f>
        <v>0</v>
      </c>
      <c r="I53" s="11"/>
      <c r="J53" s="79">
        <f>+H53*E11</f>
        <v>0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>
      <c r="A57" s="11"/>
      <c r="B57" s="11"/>
      <c r="C57" s="11"/>
      <c r="D57" s="11"/>
      <c r="E57" s="11"/>
      <c r="F57" s="11"/>
      <c r="G57" s="11"/>
      <c r="H57" s="23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95">
      <c r="A58" s="11"/>
      <c r="B58" s="94"/>
      <c r="C58" s="94"/>
      <c r="D58" s="94"/>
      <c r="E58" s="94"/>
      <c r="F58" s="94"/>
      <c r="G58" s="94"/>
      <c r="H58" s="94"/>
      <c r="I58" s="94"/>
      <c r="J58" s="94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2.5">
      <c r="A59" s="11"/>
      <c r="B59" s="11"/>
      <c r="C59" s="101" t="s">
        <v>25</v>
      </c>
      <c r="D59" s="101"/>
      <c r="E59" s="101"/>
      <c r="F59" s="101"/>
      <c r="G59" s="101"/>
      <c r="H59" s="101"/>
      <c r="I59" s="10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>
      <c r="A60" s="11"/>
      <c r="B60" s="11"/>
      <c r="C60" s="82"/>
      <c r="D60" s="82"/>
      <c r="E60" s="82"/>
      <c r="F60" s="82"/>
      <c r="G60" s="82"/>
      <c r="H60" s="82"/>
      <c r="I60" s="82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>
      <c r="A61" s="11"/>
      <c r="B61" s="11"/>
      <c r="C61" s="82"/>
      <c r="D61" s="82"/>
      <c r="E61" s="82"/>
      <c r="F61" s="82"/>
      <c r="G61" s="82"/>
      <c r="H61" s="82"/>
      <c r="I61" s="82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95">
      <c r="A62" s="11"/>
      <c r="B62" s="58"/>
      <c r="C62" s="83"/>
      <c r="D62" s="82"/>
      <c r="E62" s="83"/>
      <c r="F62" s="83"/>
      <c r="G62" s="83"/>
      <c r="H62" s="82"/>
      <c r="I62" s="83"/>
      <c r="J62" s="58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6" customHeight="1">
      <c r="A63" s="11"/>
      <c r="B63" s="11"/>
      <c r="C63" s="82"/>
      <c r="D63" s="82"/>
      <c r="E63" s="82"/>
      <c r="F63" s="82"/>
      <c r="G63" s="82"/>
      <c r="H63" s="82"/>
      <c r="I63" s="82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">
      <c r="A64" s="11"/>
      <c r="B64" s="11"/>
      <c r="C64" s="82"/>
      <c r="D64" s="82"/>
      <c r="E64" s="84"/>
      <c r="F64" s="82"/>
      <c r="G64" s="84"/>
      <c r="H64" s="82"/>
      <c r="I64" s="8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4.6">
      <c r="A65" s="11"/>
      <c r="B65" s="11"/>
      <c r="C65" s="82"/>
      <c r="D65" s="82"/>
      <c r="E65" s="85">
        <f>+J53-B53</f>
        <v>0</v>
      </c>
      <c r="F65" s="46"/>
      <c r="G65" s="86" t="e">
        <f>E65/B53</f>
        <v>#DIV/0!</v>
      </c>
      <c r="H65" s="35"/>
      <c r="I65" s="82"/>
      <c r="J65" s="34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4.6">
      <c r="A66" s="11"/>
      <c r="B66" s="11"/>
      <c r="C66" s="82"/>
      <c r="D66" s="82"/>
      <c r="E66" s="85"/>
      <c r="F66" s="36"/>
      <c r="G66" s="87"/>
      <c r="H66" s="87"/>
      <c r="I66" s="82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4.6">
      <c r="A67" s="11"/>
      <c r="B67" s="11"/>
      <c r="C67" s="11"/>
      <c r="D67" s="11"/>
      <c r="E67" s="88"/>
      <c r="F67" s="67"/>
      <c r="G67" s="89"/>
      <c r="H67" s="23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2.5" customHeight="1">
      <c r="A68" s="11"/>
      <c r="B68" s="100" t="s">
        <v>26</v>
      </c>
      <c r="C68" s="100"/>
      <c r="D68" s="100"/>
      <c r="E68" s="100"/>
      <c r="F68" s="100"/>
      <c r="G68" s="100"/>
      <c r="H68" s="100"/>
      <c r="I68" s="100"/>
      <c r="J68" s="100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4.6">
      <c r="A69" s="11"/>
      <c r="B69" s="11"/>
      <c r="C69" s="11"/>
      <c r="D69" s="11"/>
      <c r="E69" s="88"/>
      <c r="F69" s="90" t="s">
        <v>27</v>
      </c>
      <c r="G69" s="89"/>
      <c r="H69" s="23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4.6">
      <c r="A70" s="11"/>
      <c r="B70" s="11"/>
      <c r="C70" s="11"/>
      <c r="D70" s="11"/>
      <c r="E70" s="88"/>
      <c r="F70" s="67"/>
      <c r="G70" s="89"/>
      <c r="H70" s="23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7.45">
      <c r="A71" s="11"/>
      <c r="B71" s="11"/>
      <c r="C71" s="11"/>
      <c r="D71" s="11"/>
      <c r="E71" s="24"/>
      <c r="F71" s="25" t="s">
        <v>28</v>
      </c>
      <c r="G71" s="11"/>
      <c r="H71" s="23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7.45">
      <c r="A72" s="11"/>
      <c r="B72" s="11"/>
      <c r="C72" s="11"/>
      <c r="D72" s="11"/>
      <c r="E72" s="24"/>
      <c r="F72" s="25"/>
      <c r="G72" s="11"/>
      <c r="H72" s="23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7.45">
      <c r="A73" s="11"/>
      <c r="B73" s="11"/>
      <c r="C73" s="11"/>
      <c r="D73" s="11"/>
      <c r="E73" s="24"/>
      <c r="F73" s="25"/>
      <c r="G73" s="11"/>
      <c r="H73" s="23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7.45">
      <c r="A74" s="11"/>
      <c r="B74" s="26" t="s">
        <v>29</v>
      </c>
      <c r="C74" s="11"/>
      <c r="D74" s="21" t="s">
        <v>30</v>
      </c>
      <c r="E74" s="11"/>
      <c r="F74" s="21" t="s">
        <v>31</v>
      </c>
      <c r="G74" s="11"/>
      <c r="H74" s="45" t="s">
        <v>32</v>
      </c>
      <c r="I74" s="11"/>
      <c r="J74" s="21" t="s">
        <v>33</v>
      </c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7.45">
      <c r="A75" s="11"/>
      <c r="B75" s="26" t="s">
        <v>34</v>
      </c>
      <c r="C75" s="11"/>
      <c r="D75" s="21" t="s">
        <v>34</v>
      </c>
      <c r="E75" s="11"/>
      <c r="F75" s="45" t="s">
        <v>34</v>
      </c>
      <c r="G75" s="11"/>
      <c r="H75" s="45" t="s">
        <v>35</v>
      </c>
      <c r="I75" s="11"/>
      <c r="J75" s="21" t="s">
        <v>36</v>
      </c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2.5">
      <c r="A77" s="11"/>
      <c r="B77" s="91"/>
      <c r="C77" s="11"/>
      <c r="D77" s="92">
        <f>IF(B77&lt;E11,-(1-(B77/E11)),IF(B77=E11,"0%",(B77/E11)-1))</f>
        <v>-1</v>
      </c>
      <c r="E77" s="11"/>
      <c r="F77" s="79">
        <f>+$H$53*B77</f>
        <v>0</v>
      </c>
      <c r="G77" s="11"/>
      <c r="H77" s="43">
        <f>+F77-$B$53</f>
        <v>0</v>
      </c>
      <c r="I77" s="11"/>
      <c r="J77" s="93" t="e">
        <f>+H77/B53</f>
        <v>#DIV/0!</v>
      </c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>
      <c r="A79" s="11"/>
      <c r="B79" s="11"/>
      <c r="C79" s="11"/>
      <c r="D79" s="11"/>
      <c r="E79" s="11"/>
      <c r="F79" s="11"/>
      <c r="G79" s="11"/>
      <c r="H79" s="23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3.45">
      <c r="A82" s="11"/>
      <c r="B82" s="11"/>
      <c r="C82" s="11"/>
      <c r="D82" s="99" t="s">
        <v>37</v>
      </c>
      <c r="E82" s="99"/>
      <c r="F82" s="99"/>
      <c r="G82" s="99"/>
      <c r="H82" s="99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" customHeight="1">
      <c r="A83" s="11"/>
      <c r="B83" s="11"/>
      <c r="C83" s="11"/>
      <c r="D83" s="12"/>
      <c r="E83" s="12"/>
      <c r="F83" s="12"/>
      <c r="G83" s="12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69" customHeight="1">
      <c r="A84" s="11"/>
      <c r="B84" s="11"/>
      <c r="C84" s="11"/>
      <c r="D84" s="13" t="s">
        <v>38</v>
      </c>
      <c r="E84" s="56" t="s">
        <v>39</v>
      </c>
      <c r="F84" s="14" t="s">
        <v>40</v>
      </c>
      <c r="G84" s="14" t="s">
        <v>41</v>
      </c>
      <c r="H84" s="15" t="s">
        <v>42</v>
      </c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95">
      <c r="A85" s="11"/>
      <c r="B85" s="11"/>
      <c r="C85" s="11"/>
      <c r="D85" s="16">
        <v>-0.4</v>
      </c>
      <c r="E85" s="4">
        <f>+$E$11*(1+D85)</f>
        <v>14.444999999999999</v>
      </c>
      <c r="F85" s="10">
        <f t="shared" ref="F85:F92" si="0">+$H$53*E85</f>
        <v>0</v>
      </c>
      <c r="G85" s="5">
        <f t="shared" ref="G85:G92" si="1">+F85-$B$53</f>
        <v>0</v>
      </c>
      <c r="H85" s="1" t="e">
        <f>+G85/$B$53</f>
        <v>#DIV/0!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7.45">
      <c r="A86" s="11"/>
      <c r="B86" s="11"/>
      <c r="C86" s="11"/>
      <c r="D86" s="16">
        <v>-0.3</v>
      </c>
      <c r="E86" s="6">
        <f t="shared" ref="E86:E92" si="2">+$E$11*(1+D86)</f>
        <v>16.852499999999999</v>
      </c>
      <c r="F86" s="5">
        <f t="shared" si="0"/>
        <v>0</v>
      </c>
      <c r="G86" s="5">
        <f t="shared" si="1"/>
        <v>0</v>
      </c>
      <c r="H86" s="1" t="e">
        <f t="shared" ref="H86:H92" si="3">+G86/$B$53</f>
        <v>#DIV/0!</v>
      </c>
      <c r="I86" s="98" t="s">
        <v>43</v>
      </c>
      <c r="J86" s="97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7.45">
      <c r="A87" s="11"/>
      <c r="B87" s="11"/>
      <c r="C87" s="11"/>
      <c r="D87" s="16">
        <v>-0.2</v>
      </c>
      <c r="E87" s="6">
        <f t="shared" si="2"/>
        <v>19.260000000000002</v>
      </c>
      <c r="F87" s="5">
        <f t="shared" si="0"/>
        <v>0</v>
      </c>
      <c r="G87" s="5">
        <f t="shared" si="1"/>
        <v>0</v>
      </c>
      <c r="H87" s="1" t="e">
        <f t="shared" si="3"/>
        <v>#DIV/0!</v>
      </c>
      <c r="I87" s="40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7.45">
      <c r="A88" s="11"/>
      <c r="B88" s="11"/>
      <c r="C88" s="11"/>
      <c r="D88" s="16">
        <v>-0.1</v>
      </c>
      <c r="E88" s="6">
        <f t="shared" si="2"/>
        <v>21.6675</v>
      </c>
      <c r="F88" s="5">
        <f t="shared" si="0"/>
        <v>0</v>
      </c>
      <c r="G88" s="5">
        <f t="shared" si="1"/>
        <v>0</v>
      </c>
      <c r="H88" s="1" t="e">
        <f t="shared" si="3"/>
        <v>#DIV/0!</v>
      </c>
      <c r="I88" s="47">
        <v>11.3635</v>
      </c>
      <c r="J88" s="41">
        <v>1</v>
      </c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95">
      <c r="A89" s="11"/>
      <c r="B89" s="11"/>
      <c r="C89" s="11"/>
      <c r="D89" s="17">
        <v>0</v>
      </c>
      <c r="E89" s="7">
        <f t="shared" si="2"/>
        <v>24.074999999999999</v>
      </c>
      <c r="F89" s="8">
        <f t="shared" si="0"/>
        <v>0</v>
      </c>
      <c r="G89" s="8">
        <f t="shared" si="1"/>
        <v>0</v>
      </c>
      <c r="H89" s="9" t="e">
        <f t="shared" si="3"/>
        <v>#DIV/0!</v>
      </c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7.45">
      <c r="A90" s="11"/>
      <c r="B90" s="11"/>
      <c r="C90" s="11"/>
      <c r="D90" s="18">
        <v>0.1</v>
      </c>
      <c r="E90" s="6">
        <f t="shared" si="2"/>
        <v>26.482500000000002</v>
      </c>
      <c r="F90" s="5">
        <f t="shared" si="0"/>
        <v>0</v>
      </c>
      <c r="G90" s="5">
        <f t="shared" si="1"/>
        <v>0</v>
      </c>
      <c r="H90" s="1" t="e">
        <f t="shared" si="3"/>
        <v>#DIV/0!</v>
      </c>
      <c r="I90" s="53">
        <f>(I88*J90)/J88</f>
        <v>0</v>
      </c>
      <c r="J90" s="42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95">
      <c r="A91" s="11"/>
      <c r="B91" s="11"/>
      <c r="C91" s="11"/>
      <c r="D91" s="18">
        <v>0.2</v>
      </c>
      <c r="E91" s="6">
        <f t="shared" si="2"/>
        <v>28.889999999999997</v>
      </c>
      <c r="F91" s="5">
        <f t="shared" si="0"/>
        <v>0</v>
      </c>
      <c r="G91" s="5">
        <f t="shared" si="1"/>
        <v>0</v>
      </c>
      <c r="H91" s="1" t="e">
        <f t="shared" si="3"/>
        <v>#DIV/0!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95">
      <c r="A92" s="11"/>
      <c r="B92" s="11"/>
      <c r="C92" s="11"/>
      <c r="D92" s="18">
        <v>0.3</v>
      </c>
      <c r="E92" s="6">
        <f t="shared" si="2"/>
        <v>31.297499999999999</v>
      </c>
      <c r="F92" s="5">
        <f t="shared" si="0"/>
        <v>0</v>
      </c>
      <c r="G92" s="5">
        <f t="shared" si="1"/>
        <v>0</v>
      </c>
      <c r="H92" s="1" t="e">
        <f t="shared" si="3"/>
        <v>#DIV/0!</v>
      </c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23.45">
      <c r="A95" s="11"/>
      <c r="B95" s="57" t="s">
        <v>44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>
      <c r="A97" s="11"/>
      <c r="B97" s="11" t="s">
        <v>45</v>
      </c>
      <c r="C97" s="11"/>
      <c r="D97" s="19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>
      <c r="A98" s="11"/>
      <c r="B98" s="11" t="s">
        <v>46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>
      <c r="A99" s="11"/>
      <c r="B99" s="11" t="s">
        <v>47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</sheetData>
  <sheetProtection algorithmName="SHA-512" hashValue="0ofn7Awx1D/mzZMJd04fCy/WtFrWynbMg7pI9dxzylKetqvfGxC12kQ1jTZaol5Zv/9MfYrxGoUJ25g2IcBI6w==" saltValue="ToLZ0wyfNSFgGpWaY1VtMA==" spinCount="100000" sheet="1" objects="1" scenarios="1" selectLockedCells="1"/>
  <mergeCells count="8">
    <mergeCell ref="I13:J13"/>
    <mergeCell ref="I86:J86"/>
    <mergeCell ref="D82:H82"/>
    <mergeCell ref="C33:I33"/>
    <mergeCell ref="C47:I47"/>
    <mergeCell ref="C19:I19"/>
    <mergeCell ref="C59:I59"/>
    <mergeCell ref="B68:J68"/>
  </mergeCells>
  <conditionalFormatting sqref="E85:E92">
    <cfRule type="cellIs" dxfId="2" priority="1" operator="lessThan">
      <formula>$C$8</formula>
    </cfRule>
  </conditionalFormatting>
  <conditionalFormatting sqref="F85:F92">
    <cfRule type="cellIs" dxfId="1" priority="2" operator="lessThan">
      <formula>#REF!</formula>
    </cfRule>
  </conditionalFormatting>
  <conditionalFormatting sqref="G85:H92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CASSIN Pauline</dc:creator>
  <cp:keywords/>
  <dc:description/>
  <cp:lastModifiedBy/>
  <cp:revision/>
  <dcterms:created xsi:type="dcterms:W3CDTF">2023-09-25T09:15:03Z</dcterms:created>
  <dcterms:modified xsi:type="dcterms:W3CDTF">2025-09-15T11:36:20Z</dcterms:modified>
  <cp:category/>
  <cp:contentStatus/>
</cp:coreProperties>
</file>